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"/>
  </bookViews>
  <sheets>
    <sheet name="About ..." sheetId="1" r:id="rId1"/>
    <sheet name="Data_File" sheetId="2" r:id="rId2"/>
    <sheet name="Sim1" sheetId="3" r:id="rId3"/>
  </sheets>
  <externalReferences>
    <externalReference r:id="rId6"/>
  </externalReferences>
  <definedNames>
    <definedName name="Actual">'Data_File'!#REF!</definedName>
    <definedName name="_xlnm.Print_Area" localSheetId="0">'About ...'!$B$1:$L$82</definedName>
    <definedName name="_xlnm.Print_Area" localSheetId="1">'Data_File'!$B$2:$L$22</definedName>
    <definedName name="BIJ">'[1]J&amp;T'!$B$35:$Z$59</definedName>
    <definedName name="Delta">'Data_File'!#REF!</definedName>
    <definedName name="Guess">'Data_File'!#REF!</definedName>
    <definedName name="I">'[1]J&amp;T'!$A$66:$A$90</definedName>
    <definedName name="J">'[1]J&amp;T'!$B$65:$Z$65</definedName>
    <definedName name="SIE">'[1]J&amp;T'!$B$95:$Z$95</definedName>
    <definedName name="TIJ">'[1]J&amp;T'!$B$66:$Z$90</definedName>
    <definedName name="TIJINV">'[1]J&amp;T'!$B$100:$U$119</definedName>
  </definedNames>
  <calcPr fullCalcOnLoad="1"/>
</workbook>
</file>

<file path=xl/comments2.xml><?xml version="1.0" encoding="utf-8"?>
<comments xmlns="http://schemas.openxmlformats.org/spreadsheetml/2006/main">
  <authors>
    <author>Jaime E. Sep?lveda J.</author>
  </authors>
  <commentList>
    <comment ref="C14" authorId="0">
      <text>
        <r>
          <rPr>
            <b/>
            <sz val="8"/>
            <rFont val="Tahoma"/>
            <family val="2"/>
          </rPr>
          <t>Mill Diameter</t>
        </r>
        <r>
          <rPr>
            <sz val="8"/>
            <rFont val="Tahoma"/>
            <family val="2"/>
          </rPr>
          <t>, inside liners.</t>
        </r>
      </text>
    </comment>
    <comment ref="D14" authorId="0">
      <text>
        <r>
          <rPr>
            <b/>
            <sz val="8"/>
            <rFont val="Tahoma"/>
            <family val="0"/>
          </rPr>
          <t>Effective Grinding Lenght.</t>
        </r>
      </text>
    </comment>
    <comment ref="G14" authorId="0">
      <text>
        <r>
          <rPr>
            <sz val="8"/>
            <rFont val="Tahoma"/>
            <family val="2"/>
          </rPr>
          <t xml:space="preserve">In some cases - particularly with </t>
        </r>
        <r>
          <rPr>
            <b/>
            <sz val="8"/>
            <rFont val="Tahoma"/>
            <family val="2"/>
          </rPr>
          <t>Overflow Discharge Mills</t>
        </r>
        <r>
          <rPr>
            <sz val="8"/>
            <rFont val="Tahoma"/>
            <family val="2"/>
          </rPr>
          <t xml:space="preserve"> operating at low ball fillings - slurry may accumulate on top of the ball charge; therefore, the </t>
        </r>
        <r>
          <rPr>
            <b/>
            <sz val="8"/>
            <rFont val="Tahoma"/>
            <family val="2"/>
          </rPr>
          <t>Total Charge Filling Level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 xml:space="preserve">(Cell F14) </t>
        </r>
        <r>
          <rPr>
            <sz val="8"/>
            <rFont val="Tahoma"/>
            <family val="2"/>
          </rPr>
          <t xml:space="preserve">could be higher than the actual </t>
        </r>
        <r>
          <rPr>
            <b/>
            <sz val="8"/>
            <rFont val="Tahoma"/>
            <family val="2"/>
          </rPr>
          <t>Ball Filling Level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(Cell G14)</t>
        </r>
        <r>
          <rPr>
            <sz val="8"/>
            <rFont val="Tahoma"/>
            <family val="2"/>
          </rPr>
          <t>.</t>
        </r>
      </text>
    </comment>
    <comment ref="H14" authorId="0">
      <text>
        <r>
          <rPr>
            <sz val="8"/>
            <rFont val="Tahoma"/>
            <family val="2"/>
          </rPr>
          <t xml:space="preserve">This value represents the </t>
        </r>
        <r>
          <rPr>
            <b/>
            <sz val="8"/>
            <rFont val="Tahoma"/>
            <family val="2"/>
          </rPr>
          <t>Volumetric Fractional Filling of the Voids</t>
        </r>
        <r>
          <rPr>
            <sz val="8"/>
            <rFont val="Tahoma"/>
            <family val="2"/>
          </rPr>
          <t xml:space="preserve"> in between the balls by the retained slurry in the mill charge.
As defined, this value should never exceed 100%, but in some cases - particularly in </t>
        </r>
        <r>
          <rPr>
            <b/>
            <sz val="8"/>
            <rFont val="Tahoma"/>
            <family val="2"/>
          </rPr>
          <t>Grate Discharge Mills</t>
        </r>
        <r>
          <rPr>
            <sz val="8"/>
            <rFont val="Tahoma"/>
            <family val="2"/>
          </rPr>
          <t xml:space="preserve"> - it could be lower than 100%.
Note that this</t>
        </r>
        <r>
          <rPr>
            <b/>
            <sz val="8"/>
            <rFont val="Tahoma"/>
            <family val="2"/>
          </rPr>
          <t xml:space="preserve"> interstitial</t>
        </r>
        <r>
          <rPr>
            <sz val="8"/>
            <rFont val="Tahoma"/>
            <family val="2"/>
          </rPr>
          <t xml:space="preserve"> slurry does not include the </t>
        </r>
        <r>
          <rPr>
            <b/>
            <sz val="8"/>
            <rFont val="Tahoma"/>
            <family val="2"/>
          </rPr>
          <t>overfilling</t>
        </r>
        <r>
          <rPr>
            <sz val="8"/>
            <rFont val="Tahoma"/>
            <family val="2"/>
          </rPr>
          <t xml:space="preserve"> slurry derived from the difference between </t>
        </r>
        <r>
          <rPr>
            <sz val="8"/>
            <color indexed="10"/>
            <rFont val="Tahoma"/>
            <family val="2"/>
          </rPr>
          <t xml:space="preserve">Cells F14 </t>
        </r>
        <r>
          <rPr>
            <sz val="8"/>
            <rFont val="Tahoma"/>
            <family val="2"/>
          </rPr>
          <t>and</t>
        </r>
        <r>
          <rPr>
            <sz val="8"/>
            <color indexed="10"/>
            <rFont val="Tahoma"/>
            <family val="2"/>
          </rPr>
          <t xml:space="preserve"> G14</t>
        </r>
        <r>
          <rPr>
            <sz val="8"/>
            <rFont val="Tahoma"/>
            <family val="2"/>
          </rPr>
          <t>.</t>
        </r>
      </text>
    </comment>
    <comment ref="E14" authorId="0">
      <text>
        <r>
          <rPr>
            <b/>
            <sz val="8"/>
            <rFont val="Tahoma"/>
            <family val="2"/>
          </rPr>
          <t>Rotational Mill Speed</t>
        </r>
        <r>
          <rPr>
            <sz val="8"/>
            <rFont val="Tahoma"/>
            <family val="2"/>
          </rPr>
          <t>, expressed as a percentage of the critical centrifugation speed of the mill.</t>
        </r>
      </text>
    </comment>
    <comment ref="F14" authorId="0">
      <text>
        <r>
          <rPr>
            <b/>
            <sz val="8"/>
            <rFont val="Tahoma"/>
            <family val="0"/>
          </rPr>
          <t>Total Apparent Volumetric Charge Filling -</t>
        </r>
        <r>
          <rPr>
            <sz val="8"/>
            <rFont val="Tahoma"/>
            <family val="2"/>
          </rPr>
          <t xml:space="preserve"> including balls and excess slurry on top of the ball charge, plus the interstitial voids in between the balls - expressed as a percentage of the net internal mill volume (inside liners).</t>
        </r>
      </text>
    </comment>
    <comment ref="I14" authorId="0">
      <text>
        <r>
          <rPr>
            <sz val="8"/>
            <rFont val="Tahoma"/>
            <family val="2"/>
          </rPr>
          <t xml:space="preserve">Represents the so-called </t>
        </r>
        <r>
          <rPr>
            <b/>
            <sz val="8"/>
            <rFont val="Tahoma"/>
            <family val="2"/>
          </rPr>
          <t>Dynamic Angle of Repose (or Lift Angle)</t>
        </r>
        <r>
          <rPr>
            <sz val="8"/>
            <rFont val="Tahoma"/>
            <family val="2"/>
          </rPr>
          <t xml:space="preserve"> adopted during steady operation by the top surface of the mill charge ("the kidney") with respect to the horizontal.  
A reasonable default value for this angle is </t>
        </r>
        <r>
          <rPr>
            <b/>
            <sz val="8"/>
            <rFont val="Tahoma"/>
            <family val="2"/>
          </rPr>
          <t>32°</t>
        </r>
        <r>
          <rPr>
            <sz val="8"/>
            <rFont val="Tahoma"/>
            <family val="2"/>
          </rPr>
          <t>, but may be easily "tuned" to specific applications against any available actual power data.</t>
        </r>
      </text>
    </comment>
    <comment ref="J11" authorId="0">
      <text>
        <r>
          <rPr>
            <sz val="8"/>
            <rFont val="Tahoma"/>
            <family val="2"/>
          </rPr>
          <t xml:space="preserve">Component of the </t>
        </r>
        <r>
          <rPr>
            <b/>
            <sz val="8"/>
            <rFont val="Tahoma"/>
            <family val="2"/>
          </rPr>
          <t>Total Mill Power Draw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(Cell J14)</t>
        </r>
        <r>
          <rPr>
            <sz val="8"/>
            <rFont val="Tahoma"/>
            <family val="2"/>
          </rPr>
          <t xml:space="preserve"> contributed by the </t>
        </r>
        <r>
          <rPr>
            <b/>
            <sz val="8"/>
            <rFont val="Tahoma"/>
            <family val="2"/>
          </rPr>
          <t>Ball Charge</t>
        </r>
        <r>
          <rPr>
            <sz val="8"/>
            <rFont val="Tahoma"/>
            <family val="2"/>
          </rPr>
          <t>.</t>
        </r>
      </text>
    </comment>
    <comment ref="J12" authorId="0">
      <text>
        <r>
          <rPr>
            <sz val="8"/>
            <rFont val="Tahoma"/>
            <family val="2"/>
          </rPr>
          <t xml:space="preserve">Component of the </t>
        </r>
        <r>
          <rPr>
            <b/>
            <sz val="8"/>
            <rFont val="Tahoma"/>
            <family val="2"/>
          </rPr>
          <t>Total Mill Power Draw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(Cell J14)</t>
        </r>
        <r>
          <rPr>
            <sz val="8"/>
            <rFont val="Tahoma"/>
            <family val="2"/>
          </rPr>
          <t xml:space="preserve"> contributed by the </t>
        </r>
        <r>
          <rPr>
            <b/>
            <sz val="8"/>
            <rFont val="Tahoma"/>
            <family val="2"/>
          </rPr>
          <t>Overfilling Slurry</t>
        </r>
        <r>
          <rPr>
            <sz val="8"/>
            <rFont val="Tahoma"/>
            <family val="2"/>
          </rPr>
          <t xml:space="preserve"> on top of the "kidney".</t>
        </r>
      </text>
    </comment>
    <comment ref="J13" authorId="0">
      <text>
        <r>
          <rPr>
            <sz val="8"/>
            <rFont val="Tahoma"/>
            <family val="2"/>
          </rPr>
          <t xml:space="preserve">Component of the </t>
        </r>
        <r>
          <rPr>
            <b/>
            <sz val="8"/>
            <rFont val="Tahoma"/>
            <family val="2"/>
          </rPr>
          <t>Total Mill Power Draw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(Cell J14)</t>
        </r>
        <r>
          <rPr>
            <sz val="8"/>
            <rFont val="Tahoma"/>
            <family val="2"/>
          </rPr>
          <t xml:space="preserve"> contributed by the </t>
        </r>
        <r>
          <rPr>
            <b/>
            <sz val="8"/>
            <rFont val="Tahoma"/>
            <family val="2"/>
          </rPr>
          <t>Interstitial Slurry</t>
        </r>
        <r>
          <rPr>
            <sz val="8"/>
            <rFont val="Tahoma"/>
            <family val="2"/>
          </rPr>
          <t xml:space="preserve"> in the ball charge.</t>
        </r>
      </text>
    </comment>
    <comment ref="K21" authorId="0">
      <text>
        <r>
          <rPr>
            <sz val="8"/>
            <rFont val="Tahoma"/>
            <family val="2"/>
          </rPr>
          <t xml:space="preserve">Corresponds to the ratio between the </t>
        </r>
        <r>
          <rPr>
            <b/>
            <sz val="8"/>
            <rFont val="Tahoma"/>
            <family val="2"/>
          </rPr>
          <t>Total Charge Weight</t>
        </r>
        <r>
          <rPr>
            <sz val="8"/>
            <rFont val="Tahoma"/>
            <family val="2"/>
          </rPr>
          <t xml:space="preserve"> and its </t>
        </r>
        <r>
          <rPr>
            <b/>
            <sz val="8"/>
            <rFont val="Tahoma"/>
            <family val="2"/>
          </rPr>
          <t>Apparent Volume</t>
        </r>
        <r>
          <rPr>
            <sz val="8"/>
            <rFont val="Tahoma"/>
            <family val="2"/>
          </rPr>
          <t xml:space="preserve"> (including interstitial voids).</t>
        </r>
      </text>
    </comment>
    <comment ref="J14" authorId="0">
      <text>
        <r>
          <rPr>
            <sz val="8"/>
            <rFont val="Tahoma"/>
            <family val="2"/>
          </rPr>
          <t xml:space="preserve">See attached Worksheet </t>
        </r>
        <r>
          <rPr>
            <b/>
            <sz val="8"/>
            <rFont val="Tahoma"/>
            <family val="2"/>
          </rPr>
          <t>About ...</t>
        </r>
      </text>
    </comment>
  </commentList>
</comments>
</file>

<file path=xl/sharedStrings.xml><?xml version="1.0" encoding="utf-8"?>
<sst xmlns="http://schemas.openxmlformats.org/spreadsheetml/2006/main" count="70" uniqueCount="53">
  <si>
    <t>Remarks</t>
  </si>
  <si>
    <t xml:space="preserve">  </t>
  </si>
  <si>
    <t>Mill Dimensions and Operating Conditions</t>
  </si>
  <si>
    <t>Charge</t>
  </si>
  <si>
    <t>Balls</t>
  </si>
  <si>
    <t>Lift</t>
  </si>
  <si>
    <t>ft</t>
  </si>
  <si>
    <t>% Critical</t>
  </si>
  <si>
    <t>Filling,%</t>
  </si>
  <si>
    <t>Angle, (°)</t>
  </si>
  <si>
    <t>% Solids in the Mill</t>
  </si>
  <si>
    <t>Ore Density, ton/m3</t>
  </si>
  <si>
    <t>Slurry</t>
  </si>
  <si>
    <t>ton/m3</t>
  </si>
  <si>
    <t>Slurry Density, ton/m3</t>
  </si>
  <si>
    <t>m3</t>
  </si>
  <si>
    <t xml:space="preserve"> Balls</t>
  </si>
  <si>
    <t xml:space="preserve"> Slurry</t>
  </si>
  <si>
    <t>Balls Density, ton/m3</t>
  </si>
  <si>
    <t xml:space="preserve"> Net Total</t>
  </si>
  <si>
    <t xml:space="preserve"> Gross Total</t>
  </si>
  <si>
    <t xml:space="preserve"> % Losses</t>
  </si>
  <si>
    <t>Volume,</t>
  </si>
  <si>
    <t>above Balls</t>
  </si>
  <si>
    <t>Interstitial</t>
  </si>
  <si>
    <t>Ball</t>
  </si>
  <si>
    <t>Mill Charge Weight, tons</t>
  </si>
  <si>
    <t>Density</t>
  </si>
  <si>
    <t>Apparent</t>
  </si>
  <si>
    <t>Slurry Filling,%</t>
  </si>
  <si>
    <t xml:space="preserve">  Base Case Example</t>
  </si>
  <si>
    <t>Hogg &amp; Fuerstenau Model</t>
  </si>
  <si>
    <t>Mill Speed</t>
  </si>
  <si>
    <t>CONVENTIONAL BALL MILL POWER ESTIMATION</t>
  </si>
  <si>
    <t xml:space="preserve"> Overfilling</t>
  </si>
  <si>
    <r>
      <t xml:space="preserve">About the </t>
    </r>
    <r>
      <rPr>
        <b/>
        <i/>
        <sz val="10"/>
        <color indexed="18"/>
        <rFont val="Arial"/>
        <family val="2"/>
      </rPr>
      <t>Mill Power_Ball Mills</t>
    </r>
    <r>
      <rPr>
        <i/>
        <sz val="10"/>
        <color indexed="18"/>
        <rFont val="Arial"/>
        <family val="2"/>
      </rPr>
      <t xml:space="preserve"> Spreadsheet ...</t>
    </r>
  </si>
  <si>
    <t>Mill</t>
  </si>
  <si>
    <t>Power, kW</t>
  </si>
  <si>
    <t xml:space="preserve">rpm  </t>
  </si>
  <si>
    <t>Eff. Diameter</t>
  </si>
  <si>
    <t>Eff. Length</t>
  </si>
  <si>
    <r>
      <t xml:space="preserve">Moly-Cop Tools </t>
    </r>
    <r>
      <rPr>
        <vertAlign val="superscript"/>
        <sz val="12"/>
        <color indexed="18"/>
        <rFont val="Comic Sans MS"/>
        <family val="4"/>
      </rPr>
      <t xml:space="preserve">TM   </t>
    </r>
    <r>
      <rPr>
        <sz val="12"/>
        <color indexed="18"/>
        <rFont val="Comic Sans MS"/>
        <family val="4"/>
      </rPr>
      <t>(Version 2.0)</t>
    </r>
  </si>
  <si>
    <t>Moly-Cop Tools, Version 2.0</t>
  </si>
  <si>
    <t>Angulo</t>
  </si>
  <si>
    <t>KW</t>
  </si>
  <si>
    <t>Efecto de la Variacion del Angulo de la carga sobre la potencia</t>
  </si>
  <si>
    <t>Molino 2 : Data de Febrero 09</t>
  </si>
  <si>
    <t>Simulado</t>
  </si>
  <si>
    <t>Vc, %</t>
  </si>
  <si>
    <t>P80</t>
  </si>
  <si>
    <t>Tm/hr</t>
  </si>
  <si>
    <t>C.C</t>
  </si>
  <si>
    <t>Balance feb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</si>
</sst>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"/>
    <numFmt numFmtId="171" formatCode="0.000"/>
    <numFmt numFmtId="172" formatCode="0.0"/>
    <numFmt numFmtId="173" formatCode="0.0000"/>
    <numFmt numFmtId="174" formatCode="0.0000000"/>
    <numFmt numFmtId="175" formatCode="0.000000"/>
    <numFmt numFmtId="176" formatCode="0.0000000000000"/>
    <numFmt numFmtId="177" formatCode="0.000000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1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8"/>
      <color indexed="10"/>
      <name val="Tahoma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sz val="12"/>
      <color indexed="18"/>
      <name val="Comic Sans MS"/>
      <family val="4"/>
    </font>
    <font>
      <i/>
      <sz val="8"/>
      <color indexed="18"/>
      <name val="Comic Sans MS"/>
      <family val="4"/>
    </font>
    <font>
      <vertAlign val="superscript"/>
      <sz val="12"/>
      <color indexed="1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.25"/>
      <name val="Arial"/>
      <family val="0"/>
    </font>
    <font>
      <b/>
      <sz val="9.25"/>
      <name val="Arial"/>
      <family val="0"/>
    </font>
    <font>
      <sz val="8.25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" fontId="0" fillId="3" borderId="6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171" fontId="0" fillId="3" borderId="6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1" fillId="3" borderId="6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right" vertical="center"/>
    </xf>
    <xf numFmtId="2" fontId="0" fillId="3" borderId="6" xfId="0" applyNumberFormat="1" applyFill="1" applyBorder="1" applyAlignment="1">
      <alignment horizontal="right"/>
    </xf>
    <xf numFmtId="0" fontId="17" fillId="0" borderId="0" xfId="0" applyFont="1" applyAlignment="1">
      <alignment/>
    </xf>
    <xf numFmtId="0" fontId="0" fillId="4" borderId="11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4" borderId="15" xfId="0" applyFill="1" applyBorder="1" applyAlignment="1" applyProtection="1">
      <alignment/>
      <protection locked="0"/>
    </xf>
    <xf numFmtId="2" fontId="0" fillId="4" borderId="6" xfId="0" applyNumberFormat="1" applyFill="1" applyBorder="1" applyAlignment="1" applyProtection="1">
      <alignment/>
      <protection locked="0"/>
    </xf>
    <xf numFmtId="2" fontId="0" fillId="4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172" fontId="0" fillId="0" borderId="2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2" fontId="0" fillId="2" borderId="18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172" fontId="0" fillId="2" borderId="17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172" fontId="1" fillId="2" borderId="14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Efecto de la variacion del angulo de la carga sobre la Potencia</a:t>
            </a:r>
          </a:p>
        </c:rich>
      </c:tx>
      <c:layout>
        <c:manualLayout>
          <c:xMode val="factor"/>
          <c:yMode val="factor"/>
          <c:x val="0.009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09"/>
          <c:w val="0.8275"/>
          <c:h val="0.7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Sim1!$D$7</c:f>
              <c:strCache>
                <c:ptCount val="1"/>
                <c:pt idx="0">
                  <c:v>KW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Sim1!$C$8:$C$18</c:f>
              <c:numCache/>
            </c:numRef>
          </c:xVal>
          <c:yVal>
            <c:numRef>
              <c:f>Sim1!$D$8:$D$18</c:f>
              <c:numCache/>
            </c:numRef>
          </c:yVal>
          <c:smooth val="1"/>
        </c:ser>
        <c:axId val="33274395"/>
        <c:axId val="31034100"/>
      </c:scatterChart>
      <c:scatterChart>
        <c:scatterStyle val="lineMarker"/>
        <c:varyColors val="0"/>
        <c:ser>
          <c:idx val="0"/>
          <c:order val="1"/>
          <c:tx>
            <c:v>P80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Sim1!$C$8:$C$18</c:f>
              <c:numCache/>
            </c:numRef>
          </c:xVal>
          <c:yVal>
            <c:numRef>
              <c:f>Sim1!$E$8:$E$18</c:f>
              <c:numCache/>
            </c:numRef>
          </c:yVal>
          <c:smooth val="0"/>
        </c:ser>
        <c:axId val="10871445"/>
        <c:axId val="30734142"/>
      </c:scatterChart>
      <c:valAx>
        <c:axId val="3327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Angulo de la Carga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34100"/>
        <c:crosses val="autoZero"/>
        <c:crossBetween val="midCat"/>
        <c:dispUnits/>
      </c:valAx>
      <c:valAx>
        <c:axId val="31034100"/>
        <c:scaling>
          <c:orientation val="minMax"/>
          <c:min val="6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Potencia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74395"/>
        <c:crosses val="autoZero"/>
        <c:crossBetween val="midCat"/>
        <c:dispUnits/>
        <c:majorUnit val="250"/>
      </c:valAx>
      <c:valAx>
        <c:axId val="10871445"/>
        <c:scaling>
          <c:orientation val="minMax"/>
        </c:scaling>
        <c:axPos val="b"/>
        <c:delete val="1"/>
        <c:majorTickMark val="in"/>
        <c:minorTickMark val="none"/>
        <c:tickLblPos val="nextTo"/>
        <c:crossAx val="30734142"/>
        <c:crosses val="max"/>
        <c:crossBetween val="midCat"/>
        <c:dispUnits/>
      </c:valAx>
      <c:valAx>
        <c:axId val="30734142"/>
        <c:scaling>
          <c:orientation val="minMax"/>
          <c:max val="200"/>
          <c:min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P80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71445"/>
        <c:crosses val="max"/>
        <c:crossBetween val="midCat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75"/>
          <c:y val="0.5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Efecto de la variacion del angulo de la carga sobre la Potencia</a:t>
            </a:r>
          </a:p>
        </c:rich>
      </c:tx>
      <c:layout>
        <c:manualLayout>
          <c:xMode val="factor"/>
          <c:yMode val="factor"/>
          <c:x val="0.009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085"/>
          <c:w val="0.82775"/>
          <c:h val="0.7685"/>
        </c:manualLayout>
      </c:layout>
      <c:scatterChart>
        <c:scatterStyle val="lineMarker"/>
        <c:varyColors val="0"/>
        <c:ser>
          <c:idx val="1"/>
          <c:order val="0"/>
          <c:tx>
            <c:strRef>
              <c:f>Sim1!$D$7</c:f>
              <c:strCache>
                <c:ptCount val="1"/>
                <c:pt idx="0">
                  <c:v>KW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Sim1!$C$8:$C$18</c:f>
              <c:numCache/>
            </c:numRef>
          </c:xVal>
          <c:yVal>
            <c:numRef>
              <c:f>Sim1!$D$22:$D$32</c:f>
              <c:numCache/>
            </c:numRef>
          </c:yVal>
          <c:smooth val="1"/>
        </c:ser>
        <c:axId val="8171823"/>
        <c:axId val="6437544"/>
      </c:scatterChart>
      <c:scatterChart>
        <c:scatterStyle val="lineMarker"/>
        <c:varyColors val="0"/>
        <c:ser>
          <c:idx val="0"/>
          <c:order val="1"/>
          <c:tx>
            <c:v>P80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Sim1!$C$22:$C$32</c:f>
              <c:numCache/>
            </c:numRef>
          </c:xVal>
          <c:yVal>
            <c:numRef>
              <c:f>Sim1!$F$22:$F$32</c:f>
              <c:numCache/>
            </c:numRef>
          </c:yVal>
          <c:smooth val="0"/>
        </c:ser>
        <c:axId val="57937897"/>
        <c:axId val="51679026"/>
      </c:scatterChart>
      <c:valAx>
        <c:axId val="8171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Angulo de la Carga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7544"/>
        <c:crosses val="autoZero"/>
        <c:crossBetween val="midCat"/>
        <c:dispUnits/>
      </c:valAx>
      <c:valAx>
        <c:axId val="6437544"/>
        <c:scaling>
          <c:orientation val="minMax"/>
          <c:min val="6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Potencia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71823"/>
        <c:crosses val="autoZero"/>
        <c:crossBetween val="midCat"/>
        <c:dispUnits/>
        <c:majorUnit val="250"/>
      </c:valAx>
      <c:valAx>
        <c:axId val="57937897"/>
        <c:scaling>
          <c:orientation val="minMax"/>
        </c:scaling>
        <c:axPos val="b"/>
        <c:delete val="1"/>
        <c:majorTickMark val="in"/>
        <c:minorTickMark val="none"/>
        <c:tickLblPos val="nextTo"/>
        <c:crossAx val="51679026"/>
        <c:crosses val="max"/>
        <c:crossBetween val="midCat"/>
        <c:dispUnits/>
      </c:valAx>
      <c:valAx>
        <c:axId val="51679026"/>
        <c:scaling>
          <c:orientation val="minMax"/>
          <c:max val="18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937897"/>
        <c:crosses val="max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5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12</xdr:col>
      <xdr:colOff>0</xdr:colOff>
      <xdr:row>53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4300" y="495300"/>
          <a:ext cx="6705600" cy="8239125"/>
        </a:xfrm>
        <a:prstGeom prst="rect">
          <a:avLst/>
        </a:prstGeom>
        <a:solidFill>
          <a:srgbClr val="FFFF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Scope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Mill Power_Ball Mills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spreadsheet was designed to estimate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Net and Gross Power Demand (kW)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of a conventional ball mill, as a function of its known dimensions and basic operating conditions.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Theoretical Framework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Net Power Demand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of a conventional tumbling mill may be well estimated by the simple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Hogg and Fuerstenau  Model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(“Power Relations for Tumbling Mills”, Trans. SME-AIME, Vol. 252, pp. 418-432, 1972),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here expanded from its original formulation to represent the independent contribution of each component of the mill charge (balls and slurry) to the total net power draw of the mill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
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net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=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h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gross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=  0.238 D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3.5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(L/D) N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ap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(J - 1.065 J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 sin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where :
     P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gross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=  gross power draw of the mill (kW) = P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net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/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    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=  electrical and power transmission efficiency, °/1.
     D                 =  effective mill diameter, ft.
     L                  =  effective mill length, ft.
     N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=  tumbling speed; expressed as a fraction (°/1) of the critical centrifugation speed : N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crit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 76.6/D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0.5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     J                  =  apparent volumetric fractional mill filling, °/1 (including the balls and the interstitial voids in
                             between such balls). In special cases - particularly with Overflow Discharge Mills operating at low
                             ball fillings - one must also include as part of the apparent charge volume the excess slurry that
                             could accumulate on top of the ball charge. This is referred to as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overfilling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slurry, to distinguish
                             it from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interstitial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slurry which is, by definition, confined to the available voids in between the
                             balls. 
    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=  charge lifting angle (defines the dynamic positioning of the center of gravity of the mill load (the
                            ‘kidney’) with respect to the vertical direction. Typically in the range of 30° to 35°.
and where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ap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denotes the apparent density of the charge (ton/m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), which may be evaluated on the basis of the indicated charge components (balls, interstitial slurry and overfilling slurry) :
                                          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ap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 { (1-f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(J – J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  } / J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with :
     f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=  volume fraction (°/1) of interstitial voids in between the balls (typically assumed to be 40% of the
                             volume apparently occupied by the balls).
     J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=  apparent balls filling (°/1) (including balls and slurry and the interstitial voids in between the balls).
     J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=  interstitial slurry filling (°/1), corresponding to the fraction of the available interstitial voids (in
                             between the ball charge) actually occupied by the slurry of finer particles.
    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=  mineral particle density, ton/m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    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=  slurry density (ton/m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directly related to the weight % solids of the slurry (f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by :
                             1/[(f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+ (1 - f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)].
</a:t>
          </a:r>
        </a:p>
      </xdr:txBody>
    </xdr:sp>
    <xdr:clientData/>
  </xdr:twoCellAnchor>
  <xdr:twoCellAnchor>
    <xdr:from>
      <xdr:col>0</xdr:col>
      <xdr:colOff>95250</xdr:colOff>
      <xdr:row>58</xdr:row>
      <xdr:rowOff>9525</xdr:rowOff>
    </xdr:from>
    <xdr:to>
      <xdr:col>11</xdr:col>
      <xdr:colOff>590550</xdr:colOff>
      <xdr:row>81</xdr:row>
      <xdr:rowOff>0</xdr:rowOff>
    </xdr:to>
    <xdr:sp>
      <xdr:nvSpPr>
        <xdr:cNvPr id="2" name="TextBox 23"/>
        <xdr:cNvSpPr txBox="1">
          <a:spLocks noChangeArrowheads="1"/>
        </xdr:cNvSpPr>
      </xdr:nvSpPr>
      <xdr:spPr>
        <a:xfrm>
          <a:off x="95250" y="9401175"/>
          <a:ext cx="6705600" cy="3714750"/>
        </a:xfrm>
        <a:prstGeom prst="rect">
          <a:avLst/>
        </a:prstGeom>
        <a:solidFill>
          <a:srgbClr val="FFFF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In this formulation, the contribution to the net mill power by the balls in the charge becomes :
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 [(1-f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/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ap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J] · (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h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gross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Similarly, the contribution to the net mill power by the interstitial slurry in the charge becomes :
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 [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/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ap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J] · (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h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gross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and the normally negligible contribution of the overfilling slurry on top of the charge becomes :
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 [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(J - J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/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ap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J] · (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h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gross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Input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All data required by the model must be defined in each corresponding unprotected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white background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 of the here attached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Data File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Gray background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cells contain the results of the corresponding formulas there defined and are protected to avoid any accidental editing.</a:t>
          </a:r>
        </a:p>
      </xdr:txBody>
    </xdr:sp>
    <xdr:clientData/>
  </xdr:twoCellAnchor>
  <xdr:twoCellAnchor editAs="oneCell">
    <xdr:from>
      <xdr:col>9</xdr:col>
      <xdr:colOff>485775</xdr:colOff>
      <xdr:row>0</xdr:row>
      <xdr:rowOff>38100</xdr:rowOff>
    </xdr:from>
    <xdr:to>
      <xdr:col>12</xdr:col>
      <xdr:colOff>0</xdr:colOff>
      <xdr:row>2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38100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55</xdr:row>
      <xdr:rowOff>38100</xdr:rowOff>
    </xdr:from>
    <xdr:to>
      <xdr:col>12</xdr:col>
      <xdr:colOff>0</xdr:colOff>
      <xdr:row>57</xdr:row>
      <xdr:rowOff>114300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8943975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1</xdr:row>
      <xdr:rowOff>57150</xdr:rowOff>
    </xdr:from>
    <xdr:to>
      <xdr:col>11</xdr:col>
      <xdr:colOff>28575</xdr:colOff>
      <xdr:row>2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52400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</xdr:row>
      <xdr:rowOff>19050</xdr:rowOff>
    </xdr:from>
    <xdr:to>
      <xdr:col>13</xdr:col>
      <xdr:colOff>714375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6124575" y="666750"/>
        <a:ext cx="44958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695325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6096000" y="3400425"/>
        <a:ext cx="45053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GSim_Op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Data_File"/>
      <sheetName val="Reports"/>
      <sheetName val="SiE"/>
      <sheetName val="Bij"/>
      <sheetName val="J&amp;T"/>
      <sheetName val="C"/>
      <sheetName val="Mill"/>
      <sheetName val="About ..."/>
      <sheetName val="Flowsheet"/>
    </sheetNames>
    <sheetDataSet>
      <sheetData sheetId="5"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B36">
            <v>0.4538647447672557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B37">
            <v>0.1329938241984342</v>
          </cell>
          <cell r="C37">
            <v>0.36036494507900985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B38">
            <v>0.07981995434265082</v>
          </cell>
          <cell r="C38">
            <v>0.2162830765733938</v>
          </cell>
          <cell r="D38">
            <v>0.43986120841808773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B39">
            <v>0.03762051648408338</v>
          </cell>
          <cell r="C39">
            <v>0.10193793161705544</v>
          </cell>
          <cell r="D39">
            <v>0.20731414817609561</v>
          </cell>
          <cell r="E39">
            <v>0.5589504598119697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>
            <v>0.004143158401546165</v>
          </cell>
          <cell r="C40">
            <v>0.011226454001346087</v>
          </cell>
          <cell r="D40">
            <v>0.022831567321479618</v>
          </cell>
          <cell r="E40">
            <v>0.061557376401194686</v>
          </cell>
          <cell r="F40">
            <v>0.3364043518266602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B41">
            <v>0.0025072721778627294</v>
          </cell>
          <cell r="C41">
            <v>0.006793796675291508</v>
          </cell>
          <cell r="D41">
            <v>0.013816742681327876</v>
          </cell>
          <cell r="E41">
            <v>0.03725203871890098</v>
          </cell>
          <cell r="F41">
            <v>0.20357833085313753</v>
          </cell>
          <cell r="G41">
            <v>0.4115080196769153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0.03596094123312027</v>
          </cell>
          <cell r="C42">
            <v>0.03867845060280528</v>
          </cell>
          <cell r="D42">
            <v>0.041818270676379166</v>
          </cell>
          <cell r="E42">
            <v>0.050263889536645234</v>
          </cell>
          <cell r="F42">
            <v>0.10197437663347586</v>
          </cell>
          <cell r="G42">
            <v>0.16432152878598572</v>
          </cell>
          <cell r="H42">
            <v>0.3709134954076273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B43">
            <v>0.03710357848227985</v>
          </cell>
          <cell r="C43">
            <v>0.03931027722699709</v>
          </cell>
          <cell r="D43">
            <v>0.041558155354021825</v>
          </cell>
          <cell r="E43">
            <v>0.04694219046293069</v>
          </cell>
          <cell r="F43">
            <v>0.07657868643128374</v>
          </cell>
          <cell r="G43">
            <v>0.11123409387219069</v>
          </cell>
          <cell r="H43">
            <v>0.224936546529025</v>
          </cell>
          <cell r="I43">
            <v>0.4164396513915689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B44">
            <v>0.031097345351920352</v>
          </cell>
          <cell r="C44">
            <v>0.03266193900273881</v>
          </cell>
          <cell r="D44">
            <v>0.03407281527929695</v>
          </cell>
          <cell r="E44">
            <v>0.036996659374044394</v>
          </cell>
          <cell r="F44">
            <v>0.05052080937672457</v>
          </cell>
          <cell r="G44">
            <v>0.06541008147023225</v>
          </cell>
          <cell r="H44">
            <v>0.11325952124819355</v>
          </cell>
          <cell r="I44">
            <v>0.19599360896813045</v>
          </cell>
          <cell r="J44">
            <v>0.40642514239137395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B45">
            <v>0.02693795166548099</v>
          </cell>
          <cell r="C45">
            <v>0.02817131839411674</v>
          </cell>
          <cell r="D45">
            <v>0.029190949941770516</v>
          </cell>
          <cell r="E45">
            <v>0.031043651956112583</v>
          </cell>
          <cell r="F45">
            <v>0.0379152074951353</v>
          </cell>
          <cell r="G45">
            <v>0.04475296893194136</v>
          </cell>
          <cell r="H45">
            <v>0.06589110460849468</v>
          </cell>
          <cell r="I45">
            <v>0.10426770938622709</v>
          </cell>
          <cell r="J45">
            <v>0.19851764444564968</v>
          </cell>
          <cell r="K45">
            <v>0.4045362130681076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B46">
            <v>0.02305755174804877</v>
          </cell>
          <cell r="C46">
            <v>0.024061340956561456</v>
          </cell>
          <cell r="D46">
            <v>0.024847884773906093</v>
          </cell>
          <cell r="E46">
            <v>0.026144230673337127</v>
          </cell>
          <cell r="F46">
            <v>0.029964191345541846</v>
          </cell>
          <cell r="G46">
            <v>0.03323748797780937</v>
          </cell>
          <cell r="H46">
            <v>0.04268505136566708</v>
          </cell>
          <cell r="I46">
            <v>0.06136276475547331</v>
          </cell>
          <cell r="J46">
            <v>0.10456306284159866</v>
          </cell>
          <cell r="K46">
            <v>0.19526362107399414</v>
          </cell>
          <cell r="L46">
            <v>0.3990728520978215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B47">
            <v>0.018521284406417066</v>
          </cell>
          <cell r="C47">
            <v>0.019307536387500254</v>
          </cell>
          <cell r="D47">
            <v>0.01990603251135406</v>
          </cell>
          <cell r="E47">
            <v>0.020835506514480046</v>
          </cell>
          <cell r="F47">
            <v>0.023107424012485556</v>
          </cell>
          <cell r="G47">
            <v>0.024740208512041145</v>
          </cell>
          <cell r="H47">
            <v>0.028989019209080674</v>
          </cell>
          <cell r="I47">
            <v>0.038517547142345426</v>
          </cell>
          <cell r="J47">
            <v>0.058741814413000554</v>
          </cell>
          <cell r="K47">
            <v>0.09851248025563963</v>
          </cell>
          <cell r="L47">
            <v>0.18428023357549878</v>
          </cell>
          <cell r="M47">
            <v>0.37530677345675456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B48">
            <v>0.017636106877781124</v>
          </cell>
          <cell r="C48">
            <v>0.018375233487537945</v>
          </cell>
          <cell r="D48">
            <v>0.01892926875722324</v>
          </cell>
          <cell r="E48">
            <v>0.01976107571135592</v>
          </cell>
          <cell r="F48">
            <v>0.02154518047852591</v>
          </cell>
          <cell r="G48">
            <v>0.022625466796397264</v>
          </cell>
          <cell r="H48">
            <v>0.025080964346443524</v>
          </cell>
          <cell r="I48">
            <v>0.031547573394853645</v>
          </cell>
          <cell r="J48">
            <v>0.043912605640644864</v>
          </cell>
          <cell r="K48">
            <v>0.06602995960962346</v>
          </cell>
          <cell r="L48">
            <v>0.11058813789343452</v>
          </cell>
          <cell r="M48">
            <v>0.20562889363085513</v>
          </cell>
          <cell r="N48">
            <v>0.39700782365342135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B49">
            <v>0.013551768209243281</v>
          </cell>
          <cell r="C49">
            <v>0.014116045214073461</v>
          </cell>
          <cell r="D49">
            <v>0.014535667601516977</v>
          </cell>
          <cell r="E49">
            <v>0.015154340547738163</v>
          </cell>
          <cell r="F49">
            <v>0.016379283795594723</v>
          </cell>
          <cell r="G49">
            <v>0.017026747380219975</v>
          </cell>
          <cell r="H49">
            <v>0.018301426550003094</v>
          </cell>
          <cell r="I49">
            <v>0.02226708120942228</v>
          </cell>
          <cell r="J49">
            <v>0.029115241199235087</v>
          </cell>
          <cell r="K49">
            <v>0.040046659417022706</v>
          </cell>
          <cell r="L49">
            <v>0.06000032386763102</v>
          </cell>
          <cell r="M49">
            <v>0.09959627086162448</v>
          </cell>
          <cell r="N49">
            <v>0.17584820541286883</v>
          </cell>
          <cell r="O49">
            <v>0.3620790455161448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B50">
            <v>0.012358534703789253</v>
          </cell>
          <cell r="C50">
            <v>0.012871532836482</v>
          </cell>
          <cell r="D50">
            <v>0.013251559840014429</v>
          </cell>
          <cell r="E50">
            <v>0.013806868479659368</v>
          </cell>
          <cell r="F50">
            <v>0.014860636561323609</v>
          </cell>
          <cell r="G50">
            <v>0.015371871709016785</v>
          </cell>
          <cell r="H50">
            <v>0.01626879733577509</v>
          </cell>
          <cell r="I50">
            <v>0.019450074615910598</v>
          </cell>
          <cell r="J50">
            <v>0.02454441286309833</v>
          </cell>
          <cell r="K50">
            <v>0.031883175282031884</v>
          </cell>
          <cell r="L50">
            <v>0.04388372372911448</v>
          </cell>
          <cell r="M50">
            <v>0.06549122227602644</v>
          </cell>
          <cell r="N50">
            <v>0.1043175041928675</v>
          </cell>
          <cell r="O50">
            <v>0.19482940314513136</v>
          </cell>
          <cell r="P50">
            <v>0.37052511468767735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>
            <v>0.01046804673707779</v>
          </cell>
          <cell r="C51">
            <v>0.010901879576552129</v>
          </cell>
          <cell r="D51">
            <v>0.011222624798866987</v>
          </cell>
          <cell r="E51">
            <v>0.011689129785358299</v>
          </cell>
          <cell r="F51">
            <v>0.012554224888953677</v>
          </cell>
          <cell r="G51">
            <v>0.012952878334751686</v>
          </cell>
          <cell r="H51">
            <v>0.013597376995442528</v>
          </cell>
          <cell r="I51">
            <v>0.016103153797401626</v>
          </cell>
          <cell r="J51">
            <v>0.019918791592521398</v>
          </cell>
          <cell r="K51">
            <v>0.02499356596724553</v>
          </cell>
          <cell r="L51">
            <v>0.0324694903618751</v>
          </cell>
          <cell r="M51">
            <v>0.0444783947327759</v>
          </cell>
          <cell r="N51">
            <v>0.06403779364674134</v>
          </cell>
          <cell r="O51">
            <v>0.10628183616798675</v>
          </cell>
          <cell r="P51">
            <v>0.18436118810036156</v>
          </cell>
          <cell r="Q51">
            <v>0.36056377926801053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B52">
            <v>0.009046442686308422</v>
          </cell>
          <cell r="C52">
            <v>0.00942106591838026</v>
          </cell>
          <cell r="D52">
            <v>0.009697765503699898</v>
          </cell>
          <cell r="E52">
            <v>0.010099281577774753</v>
          </cell>
          <cell r="F52">
            <v>0.010835243796274568</v>
          </cell>
          <cell r="G52">
            <v>0.011165183718162844</v>
          </cell>
          <cell r="H52">
            <v>0.011673306862316116</v>
          </cell>
          <cell r="I52">
            <v>0.013758720573675345</v>
          </cell>
          <cell r="J52">
            <v>0.01684444753751689</v>
          </cell>
          <cell r="K52">
            <v>0.020746153344364415</v>
          </cell>
          <cell r="L52">
            <v>0.02606684192556674</v>
          </cell>
          <cell r="M52">
            <v>0.03377680887117315</v>
          </cell>
          <cell r="N52">
            <v>0.04502963610630345</v>
          </cell>
          <cell r="O52">
            <v>0.06694324944711916</v>
          </cell>
          <cell r="P52">
            <v>0.1044283881573827</v>
          </cell>
          <cell r="Q52">
            <v>0.18481148980234224</v>
          </cell>
          <cell r="R52">
            <v>0.3553920793126102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B53">
            <v>0.007711201379616665</v>
          </cell>
          <cell r="C53">
            <v>0.00803040746703483</v>
          </cell>
          <cell r="D53">
            <v>0.008266061811120808</v>
          </cell>
          <cell r="E53">
            <v>0.00860762704597881</v>
          </cell>
          <cell r="F53">
            <v>0.009230064495353775</v>
          </cell>
          <cell r="G53">
            <v>0.009505177998751932</v>
          </cell>
          <cell r="H53">
            <v>0.009917764531059317</v>
          </cell>
          <cell r="I53">
            <v>0.011661710537622452</v>
          </cell>
          <cell r="J53">
            <v>0.01420296876509887</v>
          </cell>
          <cell r="K53">
            <v>0.017325341245581508</v>
          </cell>
          <cell r="L53">
            <v>0.021381414886162825</v>
          </cell>
          <cell r="M53">
            <v>0.02683163888537518</v>
          </cell>
          <cell r="N53">
            <v>0.03404795079069459</v>
          </cell>
          <cell r="O53">
            <v>0.04659147014260509</v>
          </cell>
          <cell r="P53">
            <v>0.06593460225334136</v>
          </cell>
          <cell r="Q53">
            <v>0.10422775311568555</v>
          </cell>
          <cell r="R53">
            <v>0.18113685641674016</v>
          </cell>
          <cell r="S53">
            <v>0.3466136056066824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>
            <v>0.006573924336994136</v>
          </cell>
          <cell r="C54">
            <v>0.006846001296781708</v>
          </cell>
          <cell r="D54">
            <v>0.0070468150714689745</v>
          </cell>
          <cell r="E54">
            <v>0.0073377182955908365</v>
          </cell>
          <cell r="F54">
            <v>0.007866314464005583</v>
          </cell>
          <cell r="G54">
            <v>0.008098298587865434</v>
          </cell>
          <cell r="H54">
            <v>0.008441473077296945</v>
          </cell>
          <cell r="I54">
            <v>0.009914181305233166</v>
          </cell>
          <cell r="J54">
            <v>0.012043533729404685</v>
          </cell>
          <cell r="K54">
            <v>0.014620592028382035</v>
          </cell>
          <cell r="L54">
            <v>0.017878650371670426</v>
          </cell>
          <cell r="M54">
            <v>0.02205740436897574</v>
          </cell>
          <cell r="N54">
            <v>0.027219060520190297</v>
          </cell>
          <cell r="O54">
            <v>0.03535472010226404</v>
          </cell>
          <cell r="P54">
            <v>0.046588398478009024</v>
          </cell>
          <cell r="Q54">
            <v>0.06663325297165545</v>
          </cell>
          <cell r="R54">
            <v>0.10364512195258868</v>
          </cell>
          <cell r="S54">
            <v>0.17881954788738186</v>
          </cell>
          <cell r="T54">
            <v>0.33751261238409114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B55">
            <v>0.005644890361308885</v>
          </cell>
          <cell r="C55">
            <v>0.005878495435929311</v>
          </cell>
          <cell r="D55">
            <v>0.006050893990278028</v>
          </cell>
          <cell r="E55">
            <v>0.006300565567202154</v>
          </cell>
          <cell r="F55">
            <v>0.006753598908769025</v>
          </cell>
          <cell r="G55">
            <v>0.006951721510916879</v>
          </cell>
          <cell r="H55">
            <v>0.007242787517367684</v>
          </cell>
          <cell r="I55">
            <v>0.008501452880548308</v>
          </cell>
          <cell r="J55">
            <v>0.010314233015767414</v>
          </cell>
          <cell r="K55">
            <v>0.012491332159548979</v>
          </cell>
          <cell r="L55">
            <v>0.015204698043146933</v>
          </cell>
          <cell r="M55">
            <v>0.018595697430034364</v>
          </cell>
          <cell r="N55">
            <v>0.022610264141582237</v>
          </cell>
          <cell r="O55">
            <v>0.028517517087465943</v>
          </cell>
          <cell r="P55">
            <v>0.03594690310771578</v>
          </cell>
          <cell r="Q55">
            <v>0.04784527883698739</v>
          </cell>
          <cell r="R55">
            <v>0.06758517628224359</v>
          </cell>
          <cell r="S55">
            <v>0.10434696188489723</v>
          </cell>
          <cell r="T55">
            <v>0.17739979896901348</v>
          </cell>
          <cell r="U55">
            <v>0.3298478906530622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B56">
            <v>0.004812377767169845</v>
          </cell>
          <cell r="C56">
            <v>0.005011521504786617</v>
          </cell>
          <cell r="D56">
            <v>0.0051584795001336885</v>
          </cell>
          <cell r="E56">
            <v>0.0053712786495869955</v>
          </cell>
          <cell r="F56">
            <v>0.005757137343999484</v>
          </cell>
          <cell r="G56">
            <v>0.005925589081185623</v>
          </cell>
          <cell r="H56">
            <v>0.006172214845706202</v>
          </cell>
          <cell r="I56">
            <v>0.007242770402640077</v>
          </cell>
          <cell r="J56">
            <v>0.008781639898942616</v>
          </cell>
          <cell r="K56">
            <v>0.010622665449103438</v>
          </cell>
          <cell r="L56">
            <v>0.012900540084766862</v>
          </cell>
          <cell r="M56">
            <v>0.015708762106361004</v>
          </cell>
          <cell r="N56">
            <v>0.018956182550852768</v>
          </cell>
          <cell r="O56">
            <v>0.02354005022020511</v>
          </cell>
          <cell r="P56">
            <v>0.028944484190425834</v>
          </cell>
          <cell r="Q56">
            <v>0.03686055687798234</v>
          </cell>
          <cell r="R56">
            <v>0.048641413721565385</v>
          </cell>
          <cell r="S56">
            <v>0.06833237540886322</v>
          </cell>
          <cell r="T56">
            <v>0.1041120735290273</v>
          </cell>
          <cell r="U56">
            <v>0.1742118325795044</v>
          </cell>
          <cell r="V56">
            <v>0.32018763021123275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>
            <v>0.004132294641346571</v>
          </cell>
          <cell r="C57">
            <v>0.004303291640345944</v>
          </cell>
          <cell r="D57">
            <v>0.0044294752311965745</v>
          </cell>
          <cell r="E57">
            <v>0.004612180326347613</v>
          </cell>
          <cell r="F57">
            <v>0.004943357423588347</v>
          </cell>
          <cell r="G57">
            <v>0.005087813196365816</v>
          </cell>
          <cell r="H57">
            <v>0.005298947625791299</v>
          </cell>
          <cell r="I57">
            <v>0.00621716654007768</v>
          </cell>
          <cell r="J57">
            <v>0.007535797116449187</v>
          </cell>
          <cell r="K57">
            <v>0.00911032702742666</v>
          </cell>
          <cell r="L57">
            <v>0.011051398124404685</v>
          </cell>
          <cell r="M57">
            <v>0.013427901421739774</v>
          </cell>
          <cell r="N57">
            <v>0.01614256878256895</v>
          </cell>
          <cell r="O57">
            <v>0.01988796250600429</v>
          </cell>
          <cell r="P57">
            <v>0.024136775441765845</v>
          </cell>
          <cell r="Q57">
            <v>0.02999480734879678</v>
          </cell>
          <cell r="R57">
            <v>0.03798214980772091</v>
          </cell>
          <cell r="S57">
            <v>0.04997794474043854</v>
          </cell>
          <cell r="T57">
            <v>0.06952654983829015</v>
          </cell>
          <cell r="U57">
            <v>0.10447472668024</v>
          </cell>
          <cell r="V57">
            <v>0.17259624078846603</v>
          </cell>
          <cell r="W57">
            <v>0.31187884228532403</v>
          </cell>
          <cell r="X57">
            <v>0</v>
          </cell>
          <cell r="Y57">
            <v>0</v>
          </cell>
          <cell r="Z57">
            <v>0</v>
          </cell>
        </row>
        <row r="58">
          <cell r="B58">
            <v>0.0033978401869897215</v>
          </cell>
          <cell r="C58">
            <v>0.003538443457731199</v>
          </cell>
          <cell r="D58">
            <v>0.0036421972304303656</v>
          </cell>
          <cell r="E58">
            <v>0.0037924206425553678</v>
          </cell>
          <cell r="F58">
            <v>0.004064675026626108</v>
          </cell>
          <cell r="G58">
            <v>0.004183379764522686</v>
          </cell>
          <cell r="H58">
            <v>0.004356732928025481</v>
          </cell>
          <cell r="I58">
            <v>0.005111333622032088</v>
          </cell>
          <cell r="J58">
            <v>0.006194490787414804</v>
          </cell>
          <cell r="K58">
            <v>0.007486642948324067</v>
          </cell>
          <cell r="L58">
            <v>0.009076761076610422</v>
          </cell>
          <cell r="M58">
            <v>0.011016935633769584</v>
          </cell>
          <cell r="N58">
            <v>0.01321958878639623</v>
          </cell>
          <cell r="O58">
            <v>0.016223045053273558</v>
          </cell>
          <cell r="P58">
            <v>0.019559997105466173</v>
          </cell>
          <cell r="Q58">
            <v>0.02400123330058751</v>
          </cell>
          <cell r="R58">
            <v>0.029717758135684058</v>
          </cell>
          <cell r="S58">
            <v>0.037617130890020195</v>
          </cell>
          <cell r="T58">
            <v>0.049222810839251674</v>
          </cell>
          <cell r="U58">
            <v>0.06786467143334413</v>
          </cell>
          <cell r="V58">
            <v>0.10099594529920841</v>
          </cell>
          <cell r="W58">
            <v>0.16429228568983278</v>
          </cell>
          <cell r="X58">
            <v>0.29322104132327764</v>
          </cell>
          <cell r="Y58">
            <v>0</v>
          </cell>
          <cell r="Z58">
            <v>0</v>
          </cell>
        </row>
        <row r="59">
          <cell r="B59">
            <v>0.021038448853274022</v>
          </cell>
          <cell r="C59">
            <v>0.021909015647548283</v>
          </cell>
          <cell r="D59">
            <v>0.022551415530330573</v>
          </cell>
          <cell r="E59">
            <v>0.023481509921236255</v>
          </cell>
          <cell r="F59">
            <v>0.02516690484254061</v>
          </cell>
          <cell r="G59">
            <v>0.02590148269472724</v>
          </cell>
          <cell r="H59">
            <v>0.026973469016684428</v>
          </cell>
          <cell r="I59">
            <v>0.03164349947683755</v>
          </cell>
          <cell r="J59">
            <v>0.03834417376228301</v>
          </cell>
          <cell r="K59">
            <v>0.04633127112360393</v>
          </cell>
          <cell r="L59">
            <v>0.0561449339622957</v>
          </cell>
          <cell r="M59">
            <v>0.06808329632453469</v>
          </cell>
          <cell r="N59">
            <v>0.08156342141551245</v>
          </cell>
          <cell r="O59">
            <v>0.09975170061179991</v>
          </cell>
          <cell r="P59">
            <v>0.11957414847785437</v>
          </cell>
          <cell r="Q59">
            <v>0.1450618484779522</v>
          </cell>
          <cell r="R59">
            <v>0.17589944437084704</v>
          </cell>
          <cell r="S59">
            <v>0.21429243358171654</v>
          </cell>
          <cell r="T59">
            <v>0.26222615444032626</v>
          </cell>
          <cell r="U59">
            <v>0.3236008786538493</v>
          </cell>
          <cell r="V59">
            <v>0.4062201837010928</v>
          </cell>
          <cell r="W59">
            <v>0.5238288720248432</v>
          </cell>
          <cell r="X59">
            <v>0.7067789586767224</v>
          </cell>
          <cell r="Y59">
            <v>1</v>
          </cell>
          <cell r="Z59">
            <v>0</v>
          </cell>
        </row>
        <row r="65">
          <cell r="B65">
            <v>1</v>
          </cell>
          <cell r="C65">
            <v>2</v>
          </cell>
          <cell r="D65">
            <v>3</v>
          </cell>
          <cell r="E65">
            <v>4</v>
          </cell>
          <cell r="F65">
            <v>5</v>
          </cell>
          <cell r="G65">
            <v>6</v>
          </cell>
          <cell r="H65">
            <v>7</v>
          </cell>
          <cell r="I65">
            <v>8</v>
          </cell>
          <cell r="J65">
            <v>9</v>
          </cell>
          <cell r="K65">
            <v>10</v>
          </cell>
          <cell r="L65">
            <v>11</v>
          </cell>
          <cell r="M65">
            <v>12</v>
          </cell>
          <cell r="N65">
            <v>13</v>
          </cell>
          <cell r="O65">
            <v>14</v>
          </cell>
          <cell r="P65">
            <v>15</v>
          </cell>
          <cell r="Q65">
            <v>16</v>
          </cell>
          <cell r="R65">
            <v>17</v>
          </cell>
          <cell r="S65">
            <v>18</v>
          </cell>
          <cell r="T65">
            <v>19</v>
          </cell>
          <cell r="U65">
            <v>20</v>
          </cell>
          <cell r="V65">
            <v>21</v>
          </cell>
          <cell r="W65">
            <v>22</v>
          </cell>
          <cell r="X65">
            <v>23</v>
          </cell>
          <cell r="Y65">
            <v>24</v>
          </cell>
          <cell r="Z65">
            <v>25</v>
          </cell>
        </row>
        <row r="66">
          <cell r="A66">
            <v>1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2</v>
          </cell>
          <cell r="B67">
            <v>-3.3355711596777287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3</v>
          </cell>
          <cell r="B68">
            <v>4.855192497082574</v>
          </cell>
          <cell r="C68">
            <v>-6.17382342328549</v>
          </cell>
          <cell r="D68">
            <v>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4</v>
          </cell>
          <cell r="B69">
            <v>-8.524638238108757</v>
          </cell>
          <cell r="C69">
            <v>507.743011934467</v>
          </cell>
          <cell r="D69">
            <v>7.704428371725801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5</v>
          </cell>
          <cell r="B70">
            <v>-18.542428197647</v>
          </cell>
          <cell r="C70">
            <v>744.1109619828184</v>
          </cell>
          <cell r="D70">
            <v>10.26682222449019</v>
          </cell>
          <cell r="E70">
            <v>1.4535519419208842</v>
          </cell>
          <cell r="F70">
            <v>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</v>
          </cell>
          <cell r="B71">
            <v>-9.274836106941766</v>
          </cell>
          <cell r="C71">
            <v>331.8513371495147</v>
          </cell>
          <cell r="D71">
            <v>4.409759643016375</v>
          </cell>
          <cell r="E71">
            <v>0.6462625033198519</v>
          </cell>
          <cell r="F71">
            <v>0.614227730872423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7</v>
          </cell>
          <cell r="B72">
            <v>-7.777173773367092</v>
          </cell>
          <cell r="C72">
            <v>271.87355762938813</v>
          </cell>
          <cell r="D72">
            <v>3.5847307277440112</v>
          </cell>
          <cell r="E72">
            <v>0.5291255398622431</v>
          </cell>
          <cell r="F72">
            <v>0.5357162971089742</v>
          </cell>
          <cell r="G72">
            <v>1.1321433478017993</v>
          </cell>
          <cell r="H72">
            <v>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8</v>
          </cell>
          <cell r="B73">
            <v>-5.6105763911493565</v>
          </cell>
          <cell r="C73">
            <v>195.83508439872617</v>
          </cell>
          <cell r="D73">
            <v>2.5884970545778074</v>
          </cell>
          <cell r="E73">
            <v>0.3811838656171919</v>
          </cell>
          <cell r="F73">
            <v>0.3929742939715932</v>
          </cell>
          <cell r="G73">
            <v>0.9695046309779285</v>
          </cell>
          <cell r="H73">
            <v>1.2752202769867604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9</v>
          </cell>
          <cell r="B74">
            <v>-5.706234514562974</v>
          </cell>
          <cell r="C74">
            <v>197.45907681649967</v>
          </cell>
          <cell r="D74">
            <v>2.604469287025176</v>
          </cell>
          <cell r="E74">
            <v>0.3842710915999404</v>
          </cell>
          <cell r="F74">
            <v>0.4069029016054629</v>
          </cell>
          <cell r="G74">
            <v>1.116274449601525</v>
          </cell>
          <cell r="H74">
            <v>1.8153748940521734</v>
          </cell>
          <cell r="I74">
            <v>2.551812986491895</v>
          </cell>
          <cell r="J74">
            <v>1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10</v>
          </cell>
          <cell r="B75">
            <v>-5.660671076416791</v>
          </cell>
          <cell r="C75">
            <v>193.25872791879695</v>
          </cell>
          <cell r="D75">
            <v>2.538807061295498</v>
          </cell>
          <cell r="E75">
            <v>0.37596884750973847</v>
          </cell>
          <cell r="F75">
            <v>0.4135483234471685</v>
          </cell>
          <cell r="G75">
            <v>1.2864140015105776</v>
          </cell>
          <cell r="H75">
            <v>2.6138130734732874</v>
          </cell>
          <cell r="I75">
            <v>6.039348536854847</v>
          </cell>
          <cell r="J75">
            <v>6.85035147618966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11</v>
          </cell>
          <cell r="B76">
            <v>-6.490122119732061</v>
          </cell>
          <cell r="C76">
            <v>217.65053530447793</v>
          </cell>
          <cell r="D76">
            <v>2.842840643958775</v>
          </cell>
          <cell r="E76">
            <v>0.42322069244859944</v>
          </cell>
          <cell r="F76">
            <v>0.48869383162225555</v>
          </cell>
          <cell r="G76">
            <v>1.7664396603693562</v>
          </cell>
          <cell r="H76">
            <v>4.686109986161798</v>
          </cell>
          <cell r="I76">
            <v>20.414844625561948</v>
          </cell>
          <cell r="J76">
            <v>199.85783031830624</v>
          </cell>
          <cell r="K76">
            <v>-9.818197998367085</v>
          </cell>
          <cell r="L76">
            <v>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12</v>
          </cell>
          <cell r="B77">
            <v>-8.244362137865256</v>
          </cell>
          <cell r="C77">
            <v>269.59468179708057</v>
          </cell>
          <cell r="D77">
            <v>3.4918401279810984</v>
          </cell>
          <cell r="E77">
            <v>0.5238677904714287</v>
          </cell>
          <cell r="F77">
            <v>0.6470468067166362</v>
          </cell>
          <cell r="G77">
            <v>2.8748589570683953</v>
          </cell>
          <cell r="H77">
            <v>11.389707207846941</v>
          </cell>
          <cell r="I77">
            <v>215.9002645847329</v>
          </cell>
          <cell r="J77">
            <v>-871.4467758073207</v>
          </cell>
          <cell r="K77">
            <v>24.49314082161148</v>
          </cell>
          <cell r="L77">
            <v>-3.6719222606925057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13</v>
          </cell>
          <cell r="B78">
            <v>-10.881163503073008</v>
          </cell>
          <cell r="C78">
            <v>343.3652330834324</v>
          </cell>
          <cell r="D78">
            <v>4.39429318436305</v>
          </cell>
          <cell r="E78">
            <v>0.6665685699044752</v>
          </cell>
          <cell r="F78">
            <v>0.9054221687627384</v>
          </cell>
          <cell r="G78">
            <v>5.479993308329598</v>
          </cell>
          <cell r="H78">
            <v>47.35538622553881</v>
          </cell>
          <cell r="I78">
            <v>-926.6775019852676</v>
          </cell>
          <cell r="J78">
            <v>1149.0106870185014</v>
          </cell>
          <cell r="K78">
            <v>-23.216546681779224</v>
          </cell>
          <cell r="L78">
            <v>4.415820222898823</v>
          </cell>
          <cell r="M78">
            <v>-2.6185333301767852</v>
          </cell>
          <cell r="N78">
            <v>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14</v>
          </cell>
          <cell r="B79">
            <v>-17.91631765101747</v>
          </cell>
          <cell r="C79">
            <v>537.5615801363494</v>
          </cell>
          <cell r="D79">
            <v>6.7650012283631895</v>
          </cell>
          <cell r="E79">
            <v>1.0421378274886168</v>
          </cell>
          <cell r="F79">
            <v>1.6236181708657966</v>
          </cell>
          <cell r="G79">
            <v>16.757969752727835</v>
          </cell>
          <cell r="H79">
            <v>-818.5533111730684</v>
          </cell>
          <cell r="I79">
            <v>1126.1227978867096</v>
          </cell>
          <cell r="J79">
            <v>-603.5458766940383</v>
          </cell>
          <cell r="K79">
            <v>8.731693485996248</v>
          </cell>
          <cell r="L79">
            <v>-2.1243513086440053</v>
          </cell>
          <cell r="M79">
            <v>2.3782157283544625</v>
          </cell>
          <cell r="N79">
            <v>-2.350700332300236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15</v>
          </cell>
          <cell r="B80">
            <v>-29.12317740087298</v>
          </cell>
          <cell r="C80">
            <v>804.6928201608589</v>
          </cell>
          <cell r="D80">
            <v>9.858698632931857</v>
          </cell>
          <cell r="E80">
            <v>1.556602477056204</v>
          </cell>
          <cell r="F80">
            <v>3.058066317478142</v>
          </cell>
          <cell r="G80">
            <v>136.24644517181207</v>
          </cell>
          <cell r="H80">
            <v>1310.2301455373604</v>
          </cell>
          <cell r="I80">
            <v>-472.3586940239087</v>
          </cell>
          <cell r="J80">
            <v>106.03382734888619</v>
          </cell>
          <cell r="K80">
            <v>-0.9831816422838596</v>
          </cell>
          <cell r="L80">
            <v>0.33448489500226775</v>
          </cell>
          <cell r="M80">
            <v>-0.7600772860180207</v>
          </cell>
          <cell r="N80">
            <v>1.65375869811874</v>
          </cell>
          <cell r="O80">
            <v>-1.972962479821117</v>
          </cell>
          <cell r="P80">
            <v>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16</v>
          </cell>
          <cell r="B81">
            <v>-63.34211577320185</v>
          </cell>
          <cell r="C81">
            <v>1528.6248313231897</v>
          </cell>
          <cell r="D81">
            <v>17.963880263392216</v>
          </cell>
          <cell r="E81">
            <v>2.9468396544197244</v>
          </cell>
          <cell r="F81">
            <v>8.770854513443037</v>
          </cell>
          <cell r="G81">
            <v>-481.530065406464</v>
          </cell>
          <cell r="H81">
            <v>-660.0260578407122</v>
          </cell>
          <cell r="I81">
            <v>26.979198539937173</v>
          </cell>
          <cell r="J81">
            <v>8.13954143947642</v>
          </cell>
          <cell r="K81">
            <v>-0.11842721123933118</v>
          </cell>
          <cell r="L81">
            <v>0.029625170451456566</v>
          </cell>
          <cell r="M81">
            <v>0.00442352521300357</v>
          </cell>
          <cell r="N81">
            <v>-0.31059911465819734</v>
          </cell>
          <cell r="O81">
            <v>1.1924708678391605</v>
          </cell>
          <cell r="P81">
            <v>-1.969173590500736</v>
          </cell>
          <cell r="Q81">
            <v>1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17</v>
          </cell>
          <cell r="B82">
            <v>-198.3549902469461</v>
          </cell>
          <cell r="C82">
            <v>3562.244079038944</v>
          </cell>
          <cell r="D82">
            <v>38.62044804826341</v>
          </cell>
          <cell r="E82">
            <v>6.820616992412056</v>
          </cell>
          <cell r="F82">
            <v>68.74423835278786</v>
          </cell>
          <cell r="G82">
            <v>407.55440702392747</v>
          </cell>
          <cell r="H82">
            <v>85.23732585328499</v>
          </cell>
          <cell r="I82">
            <v>1.8578860262584191</v>
          </cell>
          <cell r="J82">
            <v>1.578744216784713</v>
          </cell>
          <cell r="K82">
            <v>-0.028522837042858438</v>
          </cell>
          <cell r="L82">
            <v>0.006065550512274359</v>
          </cell>
          <cell r="M82">
            <v>-0.00013343978432546938</v>
          </cell>
          <cell r="N82">
            <v>-0.0028562358153070445</v>
          </cell>
          <cell r="O82">
            <v>-0.20155000959949182</v>
          </cell>
          <cell r="P82">
            <v>1.1257839324457921</v>
          </cell>
          <cell r="Q82">
            <v>-1.8285044679797817</v>
          </cell>
          <cell r="R82">
            <v>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18</v>
          </cell>
          <cell r="B83">
            <v>-3475.5230055299126</v>
          </cell>
          <cell r="C83">
            <v>14629.715541233292</v>
          </cell>
          <cell r="D83">
            <v>127.92775545576565</v>
          </cell>
          <cell r="E83">
            <v>27.469802547514384</v>
          </cell>
          <cell r="F83">
            <v>-228.95357713433867</v>
          </cell>
          <cell r="G83">
            <v>-94.74125131087261</v>
          </cell>
          <cell r="H83">
            <v>7.155051079475864</v>
          </cell>
          <cell r="I83">
            <v>0.07486306009465535</v>
          </cell>
          <cell r="J83">
            <v>0.6093287195507399</v>
          </cell>
          <cell r="K83">
            <v>-0.012883330777020035</v>
          </cell>
          <cell r="L83">
            <v>0.002423289598498184</v>
          </cell>
          <cell r="M83">
            <v>-0.0004934375334143353</v>
          </cell>
          <cell r="N83">
            <v>0.000986935105747306</v>
          </cell>
          <cell r="O83">
            <v>-0.011643351155600997</v>
          </cell>
          <cell r="P83">
            <v>-0.14578877957538333</v>
          </cell>
          <cell r="Q83">
            <v>0.9423926938209134</v>
          </cell>
          <cell r="R83">
            <v>-1.780022214524705</v>
          </cell>
          <cell r="S83">
            <v>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19</v>
          </cell>
          <cell r="B84">
            <v>7598.492346468141</v>
          </cell>
          <cell r="C84">
            <v>-179899.433408376</v>
          </cell>
          <cell r="D84">
            <v>4575.494507945921</v>
          </cell>
          <cell r="E84">
            <v>-380.5352661027293</v>
          </cell>
          <cell r="F84">
            <v>175.25265470287223</v>
          </cell>
          <cell r="G84">
            <v>-1.5175508156873208</v>
          </cell>
          <cell r="H84">
            <v>1.8146016234775444</v>
          </cell>
          <cell r="I84">
            <v>-0.19879570150749842</v>
          </cell>
          <cell r="J84">
            <v>0.35180833010103485</v>
          </cell>
          <cell r="K84">
            <v>-0.008181663128243375</v>
          </cell>
          <cell r="L84">
            <v>0.0014279033858705542</v>
          </cell>
          <cell r="M84">
            <v>-0.00048736506732292503</v>
          </cell>
          <cell r="N84">
            <v>0.0012918047105902831</v>
          </cell>
          <cell r="O84">
            <v>-0.002449929111842263</v>
          </cell>
          <cell r="P84">
            <v>-0.010039720905637563</v>
          </cell>
          <cell r="Q84">
            <v>-0.09900638768316058</v>
          </cell>
          <cell r="R84">
            <v>0.8663668903032121</v>
          </cell>
          <cell r="S84">
            <v>-1.720590381725427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20</v>
          </cell>
          <cell r="B85">
            <v>-4230.412663551492</v>
          </cell>
          <cell r="C85">
            <v>229173.37675369802</v>
          </cell>
          <cell r="D85">
            <v>-8564.793936439606</v>
          </cell>
          <cell r="E85">
            <v>498.5040548038702</v>
          </cell>
          <cell r="F85">
            <v>-32.70700153090782</v>
          </cell>
          <cell r="G85">
            <v>0.01128336860982755</v>
          </cell>
          <cell r="H85">
            <v>0.8402567537601852</v>
          </cell>
          <cell r="I85">
            <v>-0.22949418880212333</v>
          </cell>
          <cell r="J85">
            <v>0.2536654184380062</v>
          </cell>
          <cell r="K85">
            <v>-0.006164025553987652</v>
          </cell>
          <cell r="L85">
            <v>0.00103913950961419</v>
          </cell>
          <cell r="M85">
            <v>-0.00042886026402304484</v>
          </cell>
          <cell r="N85">
            <v>0.0011852962093721268</v>
          </cell>
          <cell r="O85">
            <v>-0.0009483574077839912</v>
          </cell>
          <cell r="P85">
            <v>-0.0016522977580345787</v>
          </cell>
          <cell r="Q85">
            <v>-0.009521503711950667</v>
          </cell>
          <cell r="R85">
            <v>-0.07307269849315079</v>
          </cell>
          <cell r="S85">
            <v>0.7864510421757123</v>
          </cell>
          <cell r="T85">
            <v>-1.6758214993422487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21</v>
          </cell>
          <cell r="B86">
            <v>445.62195992053483</v>
          </cell>
          <cell r="C86">
            <v>-76424.4818334793</v>
          </cell>
          <cell r="D86">
            <v>4099.857624621464</v>
          </cell>
          <cell r="E86">
            <v>-171.10969983943306</v>
          </cell>
          <cell r="F86">
            <v>-1.6069813861269524</v>
          </cell>
          <cell r="G86">
            <v>0.18932898117533065</v>
          </cell>
          <cell r="H86">
            <v>0.5501699943415649</v>
          </cell>
          <cell r="I86">
            <v>-0.21286246404886283</v>
          </cell>
          <cell r="J86">
            <v>0.2024737361786367</v>
          </cell>
          <cell r="K86">
            <v>-0.0050118598055038715</v>
          </cell>
          <cell r="L86">
            <v>0.0008326216895994135</v>
          </cell>
          <cell r="M86">
            <v>-0.00036995790089158515</v>
          </cell>
          <cell r="N86">
            <v>0.0010327943250298106</v>
          </cell>
          <cell r="O86">
            <v>-0.0005497409650251755</v>
          </cell>
          <cell r="P86">
            <v>-0.0002586524560400393</v>
          </cell>
          <cell r="Q86">
            <v>-0.002257083566332378</v>
          </cell>
          <cell r="R86">
            <v>-0.008193567910225717</v>
          </cell>
          <cell r="S86">
            <v>-0.053035742525192574</v>
          </cell>
          <cell r="T86">
            <v>0.7284851968722231</v>
          </cell>
          <cell r="U86">
            <v>-1.6356424732527064</v>
          </cell>
          <cell r="V86">
            <v>1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22</v>
          </cell>
          <cell r="B87">
            <v>42.26392609177404</v>
          </cell>
          <cell r="C87">
            <v>1167.6597424587142</v>
          </cell>
          <cell r="D87">
            <v>-293.41010492064413</v>
          </cell>
          <cell r="E87">
            <v>3.288828618048196</v>
          </cell>
          <cell r="F87">
            <v>-0.1824068225865572</v>
          </cell>
          <cell r="G87">
            <v>0.19818602838794658</v>
          </cell>
          <cell r="H87">
            <v>0.4169258454734191</v>
          </cell>
          <cell r="I87">
            <v>-0.18533975535369102</v>
          </cell>
          <cell r="J87">
            <v>0.16659500251256157</v>
          </cell>
          <cell r="K87">
            <v>-0.004156515420385444</v>
          </cell>
          <cell r="L87">
            <v>0.0006861972790486019</v>
          </cell>
          <cell r="M87">
            <v>-0.0003140870042759053</v>
          </cell>
          <cell r="N87">
            <v>0.0008788310212154861</v>
          </cell>
          <cell r="O87">
            <v>-0.0003916705621788534</v>
          </cell>
          <cell r="P87">
            <v>5.395984839290629E-05</v>
          </cell>
          <cell r="Q87">
            <v>-0.0008511436411054549</v>
          </cell>
          <cell r="R87">
            <v>-0.002036754237903248</v>
          </cell>
          <cell r="S87">
            <v>-0.006759980433866866</v>
          </cell>
          <cell r="T87">
            <v>-0.04005915918499967</v>
          </cell>
          <cell r="U87">
            <v>0.6723220320196109</v>
          </cell>
          <cell r="V87">
            <v>-1.5867879857591605</v>
          </cell>
          <cell r="W87">
            <v>1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23</v>
          </cell>
          <cell r="B88">
            <v>8.776086184809785</v>
          </cell>
          <cell r="C88">
            <v>368.1625747902034</v>
          </cell>
          <cell r="D88">
            <v>-37.22887639302569</v>
          </cell>
          <cell r="E88">
            <v>0.8922384389623549</v>
          </cell>
          <cell r="F88">
            <v>0.030757512805570594</v>
          </cell>
          <cell r="G88">
            <v>0.17848716046408758</v>
          </cell>
          <cell r="H88">
            <v>0.3390788377449984</v>
          </cell>
          <cell r="I88">
            <v>-0.15967801658761732</v>
          </cell>
          <cell r="J88">
            <v>0.14030501942003545</v>
          </cell>
          <cell r="K88">
            <v>-0.0035131110709581783</v>
          </cell>
          <cell r="L88">
            <v>0.0005783376227502039</v>
          </cell>
          <cell r="M88">
            <v>-0.00026796673151979793</v>
          </cell>
          <cell r="N88">
            <v>0.0007498328401903416</v>
          </cell>
          <cell r="O88">
            <v>-0.00030986695451236905</v>
          </cell>
          <cell r="P88">
            <v>0.00012381302380555306</v>
          </cell>
          <cell r="Q88">
            <v>-0.00046131509313614247</v>
          </cell>
          <cell r="R88">
            <v>-0.0008105252067579552</v>
          </cell>
          <cell r="S88">
            <v>-0.0019697120610492427</v>
          </cell>
          <cell r="T88">
            <v>-0.005912295780587512</v>
          </cell>
          <cell r="U88">
            <v>-0.025884898161840607</v>
          </cell>
          <cell r="V88">
            <v>0.6129329392309537</v>
          </cell>
          <cell r="W88">
            <v>-1.5451942776879624</v>
          </cell>
          <cell r="X88">
            <v>1</v>
          </cell>
          <cell r="Y88">
            <v>0</v>
          </cell>
          <cell r="Z88">
            <v>0</v>
          </cell>
        </row>
        <row r="89">
          <cell r="A89">
            <v>24</v>
          </cell>
          <cell r="B89">
            <v>2.3421246691861057</v>
          </cell>
          <cell r="C89">
            <v>219.03109605266127</v>
          </cell>
          <cell r="D89">
            <v>-9.713104561830956</v>
          </cell>
          <cell r="E89">
            <v>0.48736756121668845</v>
          </cell>
          <cell r="F89">
            <v>0.06583914871157491</v>
          </cell>
          <cell r="G89">
            <v>0.14772515309021209</v>
          </cell>
          <cell r="H89">
            <v>0.27068090238021625</v>
          </cell>
          <cell r="I89">
            <v>-0.1307796330531906</v>
          </cell>
          <cell r="J89">
            <v>0.11387799185152925</v>
          </cell>
          <cell r="K89">
            <v>-0.002856525737206063</v>
          </cell>
          <cell r="L89">
            <v>0.0004695860552963704</v>
          </cell>
          <cell r="M89">
            <v>-0.00021862738689185486</v>
          </cell>
          <cell r="N89">
            <v>0.0006112610467740036</v>
          </cell>
          <cell r="O89">
            <v>-0.0002443877443714806</v>
          </cell>
          <cell r="P89">
            <v>0.00012431194240772754</v>
          </cell>
          <cell r="Q89">
            <v>-0.0003005691412807965</v>
          </cell>
          <cell r="R89">
            <v>-0.00043376400042985933</v>
          </cell>
          <cell r="S89">
            <v>-0.0008878577591318431</v>
          </cell>
          <cell r="T89">
            <v>-0.0018574394678876071</v>
          </cell>
          <cell r="U89">
            <v>-0.004242400562511073</v>
          </cell>
          <cell r="V89">
            <v>-0.015137941065914108</v>
          </cell>
          <cell r="W89">
            <v>0.5478597048817933</v>
          </cell>
          <cell r="X89">
            <v>-1.4778203668731797</v>
          </cell>
          <cell r="Y89">
            <v>1</v>
          </cell>
          <cell r="Z89">
            <v>0</v>
          </cell>
        </row>
        <row r="90">
          <cell r="A90">
            <v>25</v>
          </cell>
          <cell r="B90">
            <v>1.3684115404571457</v>
          </cell>
          <cell r="C90">
            <v>1065.277838371152</v>
          </cell>
          <cell r="D90">
            <v>-16.76838220717218</v>
          </cell>
          <cell r="E90">
            <v>2.252456178519541</v>
          </cell>
          <cell r="F90">
            <v>0.4994058008885217</v>
          </cell>
          <cell r="G90">
            <v>0.8794065371699693</v>
          </cell>
          <cell r="H90">
            <v>1.5895209224215692</v>
          </cell>
          <cell r="I90">
            <v>-0.787870478112064</v>
          </cell>
          <cell r="J90">
            <v>0.6836164651618228</v>
          </cell>
          <cell r="K90">
            <v>-0.017190905402064666</v>
          </cell>
          <cell r="L90">
            <v>0.0028206553310114193</v>
          </cell>
          <cell r="M90">
            <v>-0.0013148956999951636</v>
          </cell>
          <cell r="N90">
            <v>0.0036602293960809216</v>
          </cell>
          <cell r="O90">
            <v>-0.0014210745172364859</v>
          </cell>
          <cell r="P90">
            <v>0.0008270239354331014</v>
          </cell>
          <cell r="Q90">
            <v>-0.0014902230041656719</v>
          </cell>
          <cell r="R90">
            <v>-0.0017973659300395313</v>
          </cell>
          <cell r="S90">
            <v>-0.0032073676710446257</v>
          </cell>
          <cell r="T90">
            <v>-0.004834803096499586</v>
          </cell>
          <cell r="U90">
            <v>-0.006552260042552938</v>
          </cell>
          <cell r="V90">
            <v>-0.01100701240587909</v>
          </cell>
          <cell r="W90">
            <v>-0.0026654271938309085</v>
          </cell>
          <cell r="X90">
            <v>0.47782036687317975</v>
          </cell>
          <cell r="Y90">
            <v>-1</v>
          </cell>
          <cell r="Z90">
            <v>1</v>
          </cell>
        </row>
        <row r="95">
          <cell r="B95">
            <v>0.15555526742795467</v>
          </cell>
          <cell r="C95">
            <v>0.1343891617241231</v>
          </cell>
          <cell r="D95">
            <v>0.12654489091111765</v>
          </cell>
          <cell r="E95">
            <v>0.1337695915572515</v>
          </cell>
          <cell r="F95">
            <v>0.18520949717973306</v>
          </cell>
          <cell r="G95">
            <v>0.2866462733448111</v>
          </cell>
          <cell r="H95">
            <v>0.3908355887004328</v>
          </cell>
          <cell r="I95">
            <v>0.5045149246949312</v>
          </cell>
          <cell r="J95">
            <v>0.5868485519920615</v>
          </cell>
          <cell r="K95">
            <v>0.6216657445309487</v>
          </cell>
          <cell r="L95">
            <v>0.5960514407525423</v>
          </cell>
          <cell r="M95">
            <v>0.5312712162351333</v>
          </cell>
          <cell r="N95">
            <v>0.45512565654420806</v>
          </cell>
          <cell r="O95">
            <v>0.3782598630142258</v>
          </cell>
          <cell r="P95">
            <v>0.3088414267499557</v>
          </cell>
          <cell r="Q95">
            <v>0.250728975100767</v>
          </cell>
          <cell r="R95">
            <v>0.20128759367816113</v>
          </cell>
          <cell r="S95">
            <v>0.16109932194009477</v>
          </cell>
          <cell r="T95">
            <v>0.12864580050261482</v>
          </cell>
          <cell r="U95">
            <v>0.10273637028172189</v>
          </cell>
          <cell r="V95">
            <v>0.08201828819169883</v>
          </cell>
          <cell r="W95">
            <v>0.06546835110762271</v>
          </cell>
          <cell r="X95">
            <v>0.05225435346046229</v>
          </cell>
          <cell r="Y95">
            <v>0.041886330202148214</v>
          </cell>
          <cell r="Z95">
            <v>0</v>
          </cell>
        </row>
        <row r="100">
          <cell r="B100">
            <v>1.0000000000000202</v>
          </cell>
          <cell r="C100">
            <v>0</v>
          </cell>
          <cell r="D100">
            <v>-1.1969409986912352E-16</v>
          </cell>
          <cell r="E100">
            <v>-1.3465586235276395E-16</v>
          </cell>
          <cell r="F100">
            <v>-2.445313055919984E-16</v>
          </cell>
          <cell r="G100">
            <v>-2.9841702828698467E-16</v>
          </cell>
          <cell r="H100">
            <v>-4.330728906397486E-16</v>
          </cell>
          <cell r="I100">
            <v>3.9169426627093053E-16</v>
          </cell>
          <cell r="J100">
            <v>-2.2442643725460655E-16</v>
          </cell>
          <cell r="K100">
            <v>7.276325895364198E-17</v>
          </cell>
          <cell r="L100">
            <v>5.844438470172046E-18</v>
          </cell>
          <cell r="M100">
            <v>4.1378624368818087E-17</v>
          </cell>
          <cell r="N100">
            <v>-6.317837986255982E-17</v>
          </cell>
          <cell r="O100">
            <v>5.08466146904968E-18</v>
          </cell>
          <cell r="P100">
            <v>-8.047791773426908E-17</v>
          </cell>
          <cell r="Q100">
            <v>-8.941990859363231E-17</v>
          </cell>
          <cell r="R100">
            <v>3.8456405133732064E-17</v>
          </cell>
          <cell r="S100">
            <v>3.810573882552174E-17</v>
          </cell>
          <cell r="T100">
            <v>-6.387971247898046E-17</v>
          </cell>
          <cell r="U100">
            <v>-2.015046982071277E-18</v>
          </cell>
        </row>
        <row r="101">
          <cell r="B101">
            <v>3.335571159677796</v>
          </cell>
          <cell r="C101">
            <v>1.0000000000000204</v>
          </cell>
          <cell r="D101">
            <v>1.8497225424962473E-15</v>
          </cell>
          <cell r="E101">
            <v>-3.4925312639909346E-16</v>
          </cell>
          <cell r="F101">
            <v>-3.4210724716700604E-16</v>
          </cell>
          <cell r="G101">
            <v>-5.742037523987934E-16</v>
          </cell>
          <cell r="H101">
            <v>-1.3021609409916528E-16</v>
          </cell>
          <cell r="I101">
            <v>1.4990856764770678E-16</v>
          </cell>
          <cell r="J101">
            <v>-3.0598544723370866E-16</v>
          </cell>
          <cell r="K101">
            <v>2.4995087689693067E-16</v>
          </cell>
          <cell r="L101">
            <v>6.211682881611253E-17</v>
          </cell>
          <cell r="M101">
            <v>1.5899237077558668E-16</v>
          </cell>
          <cell r="N101">
            <v>-1.8303570720917563E-16</v>
          </cell>
          <cell r="O101">
            <v>4.8668394249751466E-17</v>
          </cell>
          <cell r="P101">
            <v>-2.26299944236202E-16</v>
          </cell>
          <cell r="Q101">
            <v>-2.669378296957512E-16</v>
          </cell>
          <cell r="R101">
            <v>1.4137550665717464E-16</v>
          </cell>
          <cell r="S101">
            <v>1.1702237777132757E-16</v>
          </cell>
          <cell r="T101">
            <v>-1.8034223394370914E-16</v>
          </cell>
          <cell r="U101">
            <v>7.560656904277466E-18</v>
          </cell>
        </row>
        <row r="102">
          <cell r="B102">
            <v>15.738034858571718</v>
          </cell>
          <cell r="C102">
            <v>6.173823423285609</v>
          </cell>
          <cell r="D102">
            <v>1.0000000000000109</v>
          </cell>
          <cell r="E102">
            <v>-7.734144487730337E-16</v>
          </cell>
          <cell r="F102">
            <v>6.270927963024597E-16</v>
          </cell>
          <cell r="G102">
            <v>-9.48715389557585E-16</v>
          </cell>
          <cell r="H102">
            <v>4.477537579659608E-15</v>
          </cell>
          <cell r="I102">
            <v>-4.574451920906353E-15</v>
          </cell>
          <cell r="J102">
            <v>4.413403089128675E-16</v>
          </cell>
          <cell r="K102">
            <v>1.1342303417970626E-15</v>
          </cell>
          <cell r="L102">
            <v>3.3302428046062447E-16</v>
          </cell>
          <cell r="M102">
            <v>7.788777572256687E-16</v>
          </cell>
          <cell r="N102">
            <v>-8.099948618906772E-16</v>
          </cell>
          <cell r="O102">
            <v>3.1330886300111533E-16</v>
          </cell>
          <cell r="P102">
            <v>-9.746067209200728E-16</v>
          </cell>
          <cell r="Q102">
            <v>-1.2059659571316622E-15</v>
          </cell>
          <cell r="R102">
            <v>7.242446726993181E-16</v>
          </cell>
          <cell r="S102">
            <v>5.864742856328687E-16</v>
          </cell>
          <cell r="T102">
            <v>-7.871914874796787E-16</v>
          </cell>
          <cell r="U102">
            <v>9.38263842952544E-17</v>
          </cell>
        </row>
        <row r="103">
          <cell r="B103">
            <v>-1806.3408711780278</v>
          </cell>
          <cell r="C103">
            <v>-555.3087922788644</v>
          </cell>
          <cell r="D103">
            <v>-7.704428371726823</v>
          </cell>
          <cell r="E103">
            <v>1.0000000000001825</v>
          </cell>
          <cell r="F103">
            <v>1.6311839402342174E-13</v>
          </cell>
          <cell r="G103">
            <v>2.850830647840536E-13</v>
          </cell>
          <cell r="H103">
            <v>2.6936982499280654E-14</v>
          </cell>
          <cell r="I103">
            <v>-2.6188732985411748E-14</v>
          </cell>
          <cell r="J103">
            <v>1.4590865520443688E-13</v>
          </cell>
          <cell r="K103">
            <v>-1.3468491249640327E-13</v>
          </cell>
          <cell r="L103">
            <v>-3.367122812410082E-14</v>
          </cell>
          <cell r="M103">
            <v>-8.604869409492432E-14</v>
          </cell>
          <cell r="N103">
            <v>9.876893583069574E-14</v>
          </cell>
          <cell r="O103">
            <v>-2.6936982499280654E-14</v>
          </cell>
          <cell r="P103">
            <v>1.2196467076063185E-13</v>
          </cell>
          <cell r="Q103">
            <v>1.4441215617669907E-13</v>
          </cell>
          <cell r="R103">
            <v>-7.706969992849743E-14</v>
          </cell>
          <cell r="S103">
            <v>-6.36012086788571E-14</v>
          </cell>
          <cell r="T103">
            <v>9.727243680295793E-14</v>
          </cell>
          <cell r="U103">
            <v>-4.489497083213443E-15</v>
          </cell>
        </row>
        <row r="104">
          <cell r="B104">
            <v>0.5380388237564504</v>
          </cell>
          <cell r="C104">
            <v>-0.3263361324160825</v>
          </cell>
          <cell r="D104">
            <v>0.9319645966222022</v>
          </cell>
          <cell r="E104">
            <v>-1.4535519419208853</v>
          </cell>
          <cell r="F104">
            <v>0.9999999999999994</v>
          </cell>
          <cell r="G104">
            <v>1.3020913179390694E-14</v>
          </cell>
          <cell r="H104">
            <v>-6.582856876834816E-15</v>
          </cell>
          <cell r="I104">
            <v>-4.772849698348085E-15</v>
          </cell>
          <cell r="J104">
            <v>1.060942669236068E-15</v>
          </cell>
          <cell r="K104">
            <v>-3.870630735533162E-16</v>
          </cell>
          <cell r="L104">
            <v>-3.7035531498266944E-16</v>
          </cell>
          <cell r="M104">
            <v>-4.399709756936975E-16</v>
          </cell>
          <cell r="N104">
            <v>-2.896011485578768E-16</v>
          </cell>
          <cell r="O104">
            <v>-3.090935335569647E-16</v>
          </cell>
          <cell r="P104">
            <v>-4.706018664065499E-16</v>
          </cell>
          <cell r="Q104">
            <v>-6.293255728276939E-16</v>
          </cell>
          <cell r="R104">
            <v>4.176939642661685E-17</v>
          </cell>
          <cell r="S104">
            <v>3.8984769998175727E-17</v>
          </cell>
          <cell r="T104">
            <v>-3.118781599854058E-16</v>
          </cell>
          <cell r="U104">
            <v>-1.2809281570829167E-16</v>
          </cell>
        </row>
        <row r="105">
          <cell r="B105">
            <v>3.0521430849756325E-05</v>
          </cell>
          <cell r="C105">
            <v>-0.0007196088573494116</v>
          </cell>
          <cell r="D105">
            <v>-0.003114976293055878</v>
          </cell>
          <cell r="E105">
            <v>0.2465494076714166</v>
          </cell>
          <cell r="F105">
            <v>-0.6142277308724211</v>
          </cell>
          <cell r="G105">
            <v>0.9999999999999915</v>
          </cell>
          <cell r="H105">
            <v>3.677394980445737E-15</v>
          </cell>
          <cell r="I105">
            <v>1.8046959719114923E-15</v>
          </cell>
          <cell r="J105">
            <v>-1.0705308090880439E-17</v>
          </cell>
          <cell r="K105">
            <v>5.097186465998755E-17</v>
          </cell>
          <cell r="L105">
            <v>9.087346754417827E-17</v>
          </cell>
          <cell r="M105">
            <v>3.406234392552867E-17</v>
          </cell>
          <cell r="N105">
            <v>7.90732983985487E-18</v>
          </cell>
          <cell r="O105">
            <v>4.939039869201657E-17</v>
          </cell>
          <cell r="P105">
            <v>2.7249875140422936E-17</v>
          </cell>
          <cell r="Q105">
            <v>8.868374543468001E-17</v>
          </cell>
          <cell r="R105">
            <v>-1.3381635113600549E-18</v>
          </cell>
          <cell r="S105">
            <v>3.150766813111402E-17</v>
          </cell>
          <cell r="T105">
            <v>4.926874746371111E-17</v>
          </cell>
          <cell r="U105">
            <v>1.3564111956058738E-17</v>
          </cell>
        </row>
        <row r="106">
          <cell r="B106">
            <v>-0.00022336973753087</v>
          </cell>
          <cell r="C106">
            <v>-0.0013493728553294563</v>
          </cell>
          <cell r="D106">
            <v>-0.0038629292749733845</v>
          </cell>
          <cell r="E106">
            <v>-0.0295633476804967</v>
          </cell>
          <cell r="F106">
            <v>0.15967754243363272</v>
          </cell>
          <cell r="G106">
            <v>-1.1321433478017957</v>
          </cell>
          <cell r="H106">
            <v>1.0000000000000002</v>
          </cell>
          <cell r="I106">
            <v>-2.7638218782413096E-15</v>
          </cell>
          <cell r="J106">
            <v>1.0257683402589562E-15</v>
          </cell>
          <cell r="K106">
            <v>3.126657158275133E-17</v>
          </cell>
          <cell r="L106">
            <v>7.663375387929248E-19</v>
          </cell>
          <cell r="M106">
            <v>7.086067775371911E-17</v>
          </cell>
          <cell r="N106">
            <v>1.4448017064709274E-16</v>
          </cell>
          <cell r="O106">
            <v>3.116439324424561E-18</v>
          </cell>
          <cell r="P106">
            <v>1.322698591956588E-16</v>
          </cell>
          <cell r="Q106">
            <v>2.78435972428096E-17</v>
          </cell>
          <cell r="R106">
            <v>-2.6872903027005228E-17</v>
          </cell>
          <cell r="S106">
            <v>-3.709073687757756E-17</v>
          </cell>
          <cell r="T106">
            <v>-1.76513079768637E-17</v>
          </cell>
          <cell r="U106">
            <v>3.374439629151512E-17</v>
          </cell>
        </row>
        <row r="107">
          <cell r="B107">
            <v>-0.012324332542587515</v>
          </cell>
          <cell r="C107">
            <v>-0.0105959703369941</v>
          </cell>
          <cell r="D107">
            <v>-0.009985325155211828</v>
          </cell>
          <cell r="E107">
            <v>-0.011306329574318501</v>
          </cell>
          <cell r="F107">
            <v>-0.0011017043064977953</v>
          </cell>
          <cell r="G107">
            <v>0.47422752259460316</v>
          </cell>
          <cell r="H107">
            <v>-1.275220276986762</v>
          </cell>
          <cell r="I107">
            <v>0.9999999999999983</v>
          </cell>
          <cell r="J107">
            <v>2.1364302252058868E-16</v>
          </cell>
          <cell r="K107">
            <v>-1.1873604338042935E-16</v>
          </cell>
          <cell r="L107">
            <v>-4.4262638410679644E-17</v>
          </cell>
          <cell r="M107">
            <v>-3.1696293464633953E-17</v>
          </cell>
          <cell r="N107">
            <v>-8.05519385323122E-17</v>
          </cell>
          <cell r="O107">
            <v>4.016986020147296E-17</v>
          </cell>
          <cell r="P107">
            <v>-1.497805240191526E-16</v>
          </cell>
          <cell r="Q107">
            <v>-5.431268267995383E-17</v>
          </cell>
          <cell r="R107">
            <v>9.398231443363486E-17</v>
          </cell>
          <cell r="S107">
            <v>-4.583911594311481E-17</v>
          </cell>
          <cell r="T107">
            <v>-1.711387628960867E-17</v>
          </cell>
          <cell r="U107">
            <v>-1.0178890990675131E-17</v>
          </cell>
        </row>
        <row r="108">
          <cell r="B108">
            <v>0.01567387351993509</v>
          </cell>
          <cell r="C108">
            <v>0.013584430550716217</v>
          </cell>
          <cell r="D108">
            <v>0.012871230648062134</v>
          </cell>
          <cell r="E108">
            <v>0.014486804654542778</v>
          </cell>
          <cell r="F108">
            <v>-0.008319437717229589</v>
          </cell>
          <cell r="G108">
            <v>-0.2711497902427567</v>
          </cell>
          <cell r="H108">
            <v>1.4387487694004328</v>
          </cell>
          <cell r="I108">
            <v>-2.551812986491891</v>
          </cell>
          <cell r="J108">
            <v>0.9999999999999997</v>
          </cell>
          <cell r="K108">
            <v>5.259663240543118E-16</v>
          </cell>
          <cell r="L108">
            <v>-1.0535925751416694E-17</v>
          </cell>
          <cell r="M108">
            <v>1.270074725701413E-16</v>
          </cell>
          <cell r="N108">
            <v>-2.0566957030281912E-16</v>
          </cell>
          <cell r="O108">
            <v>-3.0376664704741E-16</v>
          </cell>
          <cell r="P108">
            <v>3.195820629455979E-16</v>
          </cell>
          <cell r="Q108">
            <v>5.1526901650801564E-17</v>
          </cell>
          <cell r="R108">
            <v>-1.7263241143677945E-16</v>
          </cell>
          <cell r="S108">
            <v>2.676862886207861E-16</v>
          </cell>
          <cell r="T108">
            <v>6.203977286009262E-17</v>
          </cell>
          <cell r="U108">
            <v>-1.4315717932915092E-16</v>
          </cell>
        </row>
        <row r="109">
          <cell r="B109">
            <v>-0.05040768172260037</v>
          </cell>
          <cell r="C109">
            <v>-0.04372465808468576</v>
          </cell>
          <cell r="D109">
            <v>-0.04135787294724196</v>
          </cell>
          <cell r="E109">
            <v>-0.045703262993371734</v>
          </cell>
          <cell r="F109">
            <v>0.022880230448856682</v>
          </cell>
          <cell r="G109">
            <v>0.6662431531595552</v>
          </cell>
          <cell r="H109">
            <v>-4.768248115813965</v>
          </cell>
          <cell r="I109">
            <v>11.44146732211982</v>
          </cell>
          <cell r="J109">
            <v>-6.850351476189658</v>
          </cell>
          <cell r="K109">
            <v>0.999999999999997</v>
          </cell>
          <cell r="L109">
            <v>9.482232504959643E-17</v>
          </cell>
          <cell r="M109">
            <v>-1.4309550871120916E-15</v>
          </cell>
          <cell r="N109">
            <v>1.6809412167883004E-15</v>
          </cell>
          <cell r="O109">
            <v>1.8662757612034207E-15</v>
          </cell>
          <cell r="P109">
            <v>-1.7111119565768083E-15</v>
          </cell>
          <cell r="Q109">
            <v>-4.310105684072565E-17</v>
          </cell>
          <cell r="R109">
            <v>6.508259582949573E-16</v>
          </cell>
          <cell r="S109">
            <v>-1.624909842895357E-15</v>
          </cell>
          <cell r="T109">
            <v>-2.715366580965716E-16</v>
          </cell>
          <cell r="U109">
            <v>1.060285998281851E-15</v>
          </cell>
        </row>
        <row r="110">
          <cell r="B110">
            <v>-3.3964202377842563</v>
          </cell>
          <cell r="C110">
            <v>-2.9444240379571407</v>
          </cell>
          <cell r="D110">
            <v>-2.788635108755636</v>
          </cell>
          <cell r="E110">
            <v>-3.1230644478480465</v>
          </cell>
          <cell r="F110">
            <v>1.7578743931948415</v>
          </cell>
          <cell r="G110">
            <v>54.59034335855545</v>
          </cell>
          <cell r="H110">
            <v>-313.01349770001696</v>
          </cell>
          <cell r="I110">
            <v>601.9195537932038</v>
          </cell>
          <cell r="J110">
            <v>-267.11593746994237</v>
          </cell>
          <cell r="K110">
            <v>9.81819799836695</v>
          </cell>
          <cell r="L110">
            <v>1.0000000000000038</v>
          </cell>
          <cell r="M110">
            <v>-3.909227259118898E-14</v>
          </cell>
          <cell r="N110">
            <v>5.863840888678347E-14</v>
          </cell>
          <cell r="O110">
            <v>7.818454518237796E-14</v>
          </cell>
          <cell r="P110">
            <v>-7.818454518237796E-14</v>
          </cell>
          <cell r="Q110">
            <v>-9.773068147797245E-15</v>
          </cell>
          <cell r="R110">
            <v>3.909227259118898E-14</v>
          </cell>
          <cell r="S110">
            <v>-6.841147703458071E-14</v>
          </cell>
          <cell r="T110">
            <v>-1.4659602221695868E-14</v>
          </cell>
          <cell r="U110">
            <v>3.909227259118898E-14</v>
          </cell>
        </row>
        <row r="111">
          <cell r="B111">
            <v>5.058560738123662</v>
          </cell>
          <cell r="C111">
            <v>4.3693354008446965</v>
          </cell>
          <cell r="D111">
            <v>4.139949439938211</v>
          </cell>
          <cell r="E111">
            <v>4.761856796508359</v>
          </cell>
          <cell r="F111">
            <v>-1.8176286834097188</v>
          </cell>
          <cell r="G111">
            <v>-144.52542615235757</v>
          </cell>
          <cell r="H111">
            <v>485.1518067592693</v>
          </cell>
          <cell r="I111">
            <v>-509.7051257335218</v>
          </cell>
          <cell r="J111">
            <v>58.40444220953856</v>
          </cell>
          <cell r="K111">
            <v>11.558518968479284</v>
          </cell>
          <cell r="L111">
            <v>3.6719222606925173</v>
          </cell>
          <cell r="M111">
            <v>1.0000000000000084</v>
          </cell>
          <cell r="N111">
            <v>1.0702324964137907E-14</v>
          </cell>
          <cell r="O111">
            <v>-3.210697489241373E-14</v>
          </cell>
          <cell r="P111">
            <v>6.421394978482745E-14</v>
          </cell>
          <cell r="Q111">
            <v>2.1404649928275815E-14</v>
          </cell>
          <cell r="R111">
            <v>-4.280929985655163E-14</v>
          </cell>
          <cell r="S111">
            <v>3.210697489241373E-14</v>
          </cell>
          <cell r="T111">
            <v>1.0702324964137907E-14</v>
          </cell>
          <cell r="U111">
            <v>-5.351162482068954E-15</v>
          </cell>
        </row>
        <row r="112">
          <cell r="B112">
            <v>-2.3786661393892863</v>
          </cell>
          <cell r="C112">
            <v>-1.9796614348966923</v>
          </cell>
          <cell r="D112">
            <v>-1.7504220596850553</v>
          </cell>
          <cell r="E112">
            <v>-1.225510447679509</v>
          </cell>
          <cell r="F112">
            <v>-8.553630400744849</v>
          </cell>
          <cell r="G112">
            <v>195.10515262297332</v>
          </cell>
          <cell r="H112">
            <v>-340.3157845528454</v>
          </cell>
          <cell r="I112">
            <v>131.72085643565273</v>
          </cell>
          <cell r="J112">
            <v>24.417745242356464</v>
          </cell>
          <cell r="K112">
            <v>10.127516574608514</v>
          </cell>
          <cell r="L112">
            <v>5.199230602542579</v>
          </cell>
          <cell r="M112">
            <v>2.6185333301767675</v>
          </cell>
          <cell r="N112">
            <v>0.9999999999999631</v>
          </cell>
          <cell r="O112">
            <v>0</v>
          </cell>
          <cell r="P112">
            <v>-3.851129470688268E-14</v>
          </cell>
          <cell r="Q112">
            <v>-1.2837098235627559E-14</v>
          </cell>
          <cell r="R112">
            <v>1.7116130980836745E-14</v>
          </cell>
          <cell r="S112">
            <v>0</v>
          </cell>
          <cell r="T112">
            <v>0</v>
          </cell>
          <cell r="U112">
            <v>-8.558065490418372E-15</v>
          </cell>
        </row>
        <row r="113">
          <cell r="B113">
            <v>-1.2854924513886428</v>
          </cell>
          <cell r="C113">
            <v>-1.9686568719510393</v>
          </cell>
          <cell r="D113">
            <v>-3.8691389826646336</v>
          </cell>
          <cell r="E113">
            <v>-25.978151131271265</v>
          </cell>
          <cell r="F113">
            <v>123.34391555507517</v>
          </cell>
          <cell r="G113">
            <v>-728.6693931855172</v>
          </cell>
          <cell r="H113">
            <v>545.8669870258489</v>
          </cell>
          <cell r="I113">
            <v>34.35120997053562</v>
          </cell>
          <cell r="J113">
            <v>14.413393518262465</v>
          </cell>
          <cell r="K113">
            <v>8.443713250348594</v>
          </cell>
          <cell r="L113">
            <v>5.613561140072633</v>
          </cell>
          <cell r="M113">
            <v>3.7771714410313875</v>
          </cell>
          <cell r="N113">
            <v>2.350700332300318</v>
          </cell>
          <cell r="O113">
            <v>0.9999999999999996</v>
          </cell>
          <cell r="P113">
            <v>7.563551923695539E-14</v>
          </cell>
          <cell r="Q113">
            <v>1.2605919872825897E-14</v>
          </cell>
          <cell r="R113">
            <v>-1.2605919872825897E-14</v>
          </cell>
          <cell r="S113">
            <v>-2.5211839745651795E-14</v>
          </cell>
          <cell r="T113">
            <v>-1.2605919872825897E-14</v>
          </cell>
          <cell r="U113">
            <v>1.8908879809238847E-14</v>
          </cell>
        </row>
        <row r="114">
          <cell r="B114">
            <v>-0.9002717699724813</v>
          </cell>
          <cell r="C114">
            <v>-1.0924554589925248</v>
          </cell>
          <cell r="D114">
            <v>-2.011800833127153</v>
          </cell>
          <cell r="E114">
            <v>-43.45312612830901</v>
          </cell>
          <cell r="F114">
            <v>127.32722398725305</v>
          </cell>
          <cell r="G114">
            <v>-287.8708755715371</v>
          </cell>
          <cell r="H114">
            <v>43.39080589319305</v>
          </cell>
          <cell r="I114">
            <v>15.3770812590094</v>
          </cell>
          <cell r="J114">
            <v>9.025195096053423</v>
          </cell>
          <cell r="K114">
            <v>6.3951712513436485</v>
          </cell>
          <cell r="L114">
            <v>4.933532486439252</v>
          </cell>
          <cell r="M114">
            <v>3.881872547931042</v>
          </cell>
          <cell r="N114">
            <v>2.9840848588126643</v>
          </cell>
          <cell r="O114">
            <v>1.9729624798211083</v>
          </cell>
          <cell r="P114">
            <v>1.0000000000000053</v>
          </cell>
          <cell r="Q114">
            <v>-1.2956833977992528E-14</v>
          </cell>
          <cell r="R114">
            <v>0</v>
          </cell>
          <cell r="S114">
            <v>-9.717625483494395E-15</v>
          </cell>
          <cell r="T114">
            <v>-9.717625483494395E-15</v>
          </cell>
          <cell r="U114">
            <v>0</v>
          </cell>
        </row>
        <row r="115">
          <cell r="B115">
            <v>-0.7673388599376477</v>
          </cell>
          <cell r="C115">
            <v>-1.6801011353251474</v>
          </cell>
          <cell r="D115">
            <v>-7.1512760455783875</v>
          </cell>
          <cell r="E115">
            <v>54.29438747600698</v>
          </cell>
          <cell r="F115">
            <v>-98.10389215656242</v>
          </cell>
          <cell r="G115">
            <v>85.44846175312045</v>
          </cell>
          <cell r="H115">
            <v>18.093798198579897</v>
          </cell>
          <cell r="I115">
            <v>9.79880071281092</v>
          </cell>
          <cell r="J115">
            <v>6.872946203632945</v>
          </cell>
          <cell r="K115">
            <v>5.446349971136433</v>
          </cell>
          <cell r="L115">
            <v>4.589982166704765</v>
          </cell>
          <cell r="M115">
            <v>3.9488046056545687</v>
          </cell>
          <cell r="N115">
            <v>3.3836385451573423</v>
          </cell>
          <cell r="O115">
            <v>2.692634742473436</v>
          </cell>
          <cell r="P115">
            <v>1.9691735905007515</v>
          </cell>
          <cell r="Q115">
            <v>1.000000000000022</v>
          </cell>
          <cell r="R115">
            <v>0</v>
          </cell>
          <cell r="S115">
            <v>2.519246944447702E-15</v>
          </cell>
          <cell r="T115">
            <v>1.0076987777790809E-14</v>
          </cell>
          <cell r="U115">
            <v>5.038493888895404E-15</v>
          </cell>
        </row>
        <row r="116">
          <cell r="B116">
            <v>-8.832275486237332</v>
          </cell>
          <cell r="C116">
            <v>7.48149878809586</v>
          </cell>
          <cell r="D116">
            <v>-60.12149442126678</v>
          </cell>
          <cell r="E116">
            <v>138.11368140650325</v>
          </cell>
          <cell r="F116">
            <v>-129.9093896244891</v>
          </cell>
          <cell r="G116">
            <v>22.179320687482022</v>
          </cell>
          <cell r="H116">
            <v>9.971198651575236</v>
          </cell>
          <cell r="I116">
            <v>6.683721078537921</v>
          </cell>
          <cell r="J116">
            <v>5.235418667562379</v>
          </cell>
          <cell r="K116">
            <v>4.46036370604875</v>
          </cell>
          <cell r="L116">
            <v>3.9793992566647667</v>
          </cell>
          <cell r="M116">
            <v>3.6191586510197062</v>
          </cell>
          <cell r="N116">
            <v>3.304203321098708</v>
          </cell>
          <cell r="O116">
            <v>2.9039152077487502</v>
          </cell>
          <cell r="P116">
            <v>2.474858776012636</v>
          </cell>
          <cell r="Q116">
            <v>1.8285044679798381</v>
          </cell>
          <cell r="R116">
            <v>0.999999999999999</v>
          </cell>
          <cell r="S116">
            <v>0</v>
          </cell>
          <cell r="T116">
            <v>2.634099157632491E-14</v>
          </cell>
          <cell r="U116">
            <v>1.3170495788162456E-14</v>
          </cell>
        </row>
        <row r="117">
          <cell r="B117">
            <v>2391.610832984749</v>
          </cell>
          <cell r="C117">
            <v>-225.34882714076588</v>
          </cell>
          <cell r="D117">
            <v>196.20678836943534</v>
          </cell>
          <cell r="E117">
            <v>-148.651898890078</v>
          </cell>
          <cell r="F117">
            <v>50.83691293567212</v>
          </cell>
          <cell r="G117">
            <v>11.085117076446188</v>
          </cell>
          <cell r="H117">
            <v>6.715203538058896</v>
          </cell>
          <cell r="I117">
            <v>5.091924022370087</v>
          </cell>
          <cell r="J117">
            <v>4.280175047058822</v>
          </cell>
          <cell r="K117">
            <v>3.8224025903156367</v>
          </cell>
          <cell r="L117">
            <v>3.536725033896414</v>
          </cell>
          <cell r="M117">
            <v>3.328679696766267</v>
          </cell>
          <cell r="N117">
            <v>3.1542682534151774</v>
          </cell>
          <cell r="O117">
            <v>2.930793413690259</v>
          </cell>
          <cell r="P117">
            <v>2.6953575741359947</v>
          </cell>
          <cell r="Q117">
            <v>2.3123858785404994</v>
          </cell>
          <cell r="R117">
            <v>1.7800222145248028</v>
          </cell>
          <cell r="S117">
            <v>1.0000000000001001</v>
          </cell>
          <cell r="T117">
            <v>-1.8569100290029663E-13</v>
          </cell>
          <cell r="U117">
            <v>-1.5474250241691385E-14</v>
          </cell>
        </row>
        <row r="118">
          <cell r="B118">
            <v>-162888.57061581223</v>
          </cell>
          <cell r="C118">
            <v>-60000.64339810438</v>
          </cell>
          <cell r="D118">
            <v>-7281.685700488576</v>
          </cell>
          <cell r="E118">
            <v>265.15198595042386</v>
          </cell>
          <cell r="F118">
            <v>15.4223201094763</v>
          </cell>
          <cell r="G118">
            <v>7.008762615593766</v>
          </cell>
          <cell r="H118">
            <v>4.9895015282935695</v>
          </cell>
          <cell r="I118">
            <v>4.091346280365869</v>
          </cell>
          <cell r="J118">
            <v>3.605503916173056</v>
          </cell>
          <cell r="K118">
            <v>3.323306038169337</v>
          </cell>
          <cell r="L118">
            <v>3.149002259481584</v>
          </cell>
          <cell r="M118">
            <v>3.028063374390231</v>
          </cell>
          <cell r="N118">
            <v>2.933979715176557</v>
          </cell>
          <cell r="O118">
            <v>2.815684931144299</v>
          </cell>
          <cell r="P118">
            <v>2.6984711004885416</v>
          </cell>
          <cell r="Q118">
            <v>2.493519559321666</v>
          </cell>
          <cell r="R118">
            <v>2.1963222112582512</v>
          </cell>
          <cell r="S118">
            <v>1.7205903817194697</v>
          </cell>
          <cell r="T118">
            <v>1.0000000000083724</v>
          </cell>
          <cell r="U118">
            <v>-7.773174197846643E-13</v>
          </cell>
        </row>
        <row r="119">
          <cell r="B119">
            <v>231.47111525591714</v>
          </cell>
          <cell r="C119">
            <v>144.54674757755274</v>
          </cell>
          <cell r="D119">
            <v>74.38789901385154</v>
          </cell>
          <cell r="E119">
            <v>25.744576299141368</v>
          </cell>
          <cell r="F119">
            <v>8.354035728741504</v>
          </cell>
          <cell r="G119">
            <v>5.06690909570204</v>
          </cell>
          <cell r="H119">
            <v>3.980046427978505</v>
          </cell>
          <cell r="I119">
            <v>3.4386261957993964</v>
          </cell>
          <cell r="J119">
            <v>3.1304058108498913</v>
          </cell>
          <cell r="K119">
            <v>2.9484122763597163</v>
          </cell>
          <cell r="L119">
            <v>2.8380418741029096</v>
          </cell>
          <cell r="M119">
            <v>2.766031574669806</v>
          </cell>
          <cell r="N119">
            <v>2.7157877147088625</v>
          </cell>
          <cell r="O119">
            <v>2.6557029394029343</v>
          </cell>
          <cell r="P119">
            <v>2.6036355128815036</v>
          </cell>
          <cell r="Q119">
            <v>2.5032506618235595</v>
          </cell>
          <cell r="R119">
            <v>2.3538163539060735</v>
          </cell>
          <cell r="S119">
            <v>2.096951311081255</v>
          </cell>
          <cell r="T119">
            <v>1.6758214993422438</v>
          </cell>
          <cell r="U119">
            <v>1.0000000000000067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58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12" width="9.140625" style="0" customWidth="1"/>
    <col min="13" max="13" width="1.7109375" style="0" customWidth="1"/>
    <col min="14" max="16384" width="9.140625" style="0" customWidth="1"/>
  </cols>
  <sheetData>
    <row r="1" ht="12.75">
      <c r="B1" s="33" t="s">
        <v>42</v>
      </c>
    </row>
    <row r="2" ht="12.75">
      <c r="B2" s="29" t="s">
        <v>35</v>
      </c>
    </row>
    <row r="56" ht="12.75">
      <c r="B56" s="33" t="s">
        <v>42</v>
      </c>
    </row>
    <row r="57" ht="12.75">
      <c r="B57" s="29" t="s">
        <v>35</v>
      </c>
    </row>
    <row r="58" ht="12.75">
      <c r="B58" s="29"/>
    </row>
  </sheetData>
  <printOptions horizontalCentered="1"/>
  <pageMargins left="0.25" right="0.25" top="0.5" bottom="1" header="0" footer="0.5"/>
  <pageSetup horizontalDpi="300" verticalDpi="300" orientation="portrait" r:id="rId2"/>
  <headerFooter alignWithMargins="0">
    <oddFooter>&amp;L&amp;"Arial,Bold"&amp;8Moly-Cop Tools&amp;"Arial,Regular" / &amp;F&amp;R&amp;8&amp;D   /   &amp;T</oddFooter>
  </headerFooter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N81"/>
  <sheetViews>
    <sheetView tabSelected="1" zoomScale="125" zoomScaleNormal="125" workbookViewId="0" topLeftCell="E1">
      <selection activeCell="G15" sqref="G15"/>
    </sheetView>
  </sheetViews>
  <sheetFormatPr defaultColWidth="11.421875" defaultRowHeight="12.75"/>
  <cols>
    <col min="1" max="2" width="1.7109375" style="0" customWidth="1"/>
    <col min="3" max="7" width="11.7109375" style="0" customWidth="1"/>
    <col min="8" max="9" width="12.7109375" style="0" customWidth="1"/>
    <col min="10" max="11" width="11.7109375" style="0" customWidth="1"/>
    <col min="12" max="12" width="1.7109375" style="0" customWidth="1"/>
    <col min="13" max="16384" width="9.140625" style="0" customWidth="1"/>
  </cols>
  <sheetData>
    <row r="1" ht="7.5" customHeight="1" thickBot="1"/>
    <row r="2" spans="2:12" ht="24.75" customHeight="1" thickTop="1">
      <c r="B2" s="1"/>
      <c r="C2" s="30" t="s">
        <v>41</v>
      </c>
      <c r="D2" s="2"/>
      <c r="E2" s="2"/>
      <c r="F2" s="2"/>
      <c r="G2" s="2"/>
      <c r="H2" s="2"/>
      <c r="I2" s="2"/>
      <c r="J2" s="2"/>
      <c r="K2" s="31"/>
      <c r="L2" s="3"/>
    </row>
    <row r="3" spans="2:12" ht="15.75">
      <c r="B3" s="4"/>
      <c r="C3" s="63" t="s">
        <v>33</v>
      </c>
      <c r="D3" s="63"/>
      <c r="E3" s="63"/>
      <c r="F3" s="63"/>
      <c r="G3" s="63"/>
      <c r="H3" s="63"/>
      <c r="I3" s="63"/>
      <c r="J3" s="63"/>
      <c r="K3" s="63"/>
      <c r="L3" s="7"/>
    </row>
    <row r="4" spans="2:12" ht="15.75">
      <c r="B4" s="4"/>
      <c r="C4" s="63" t="s">
        <v>31</v>
      </c>
      <c r="D4" s="63"/>
      <c r="E4" s="63"/>
      <c r="F4" s="63"/>
      <c r="G4" s="63"/>
      <c r="H4" s="63"/>
      <c r="I4" s="63"/>
      <c r="J4" s="63"/>
      <c r="K4" s="63"/>
      <c r="L4" s="7"/>
    </row>
    <row r="5" spans="2:12" ht="12.75">
      <c r="B5" s="4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12.75">
      <c r="B6" s="4"/>
      <c r="C6" s="5" t="s">
        <v>0</v>
      </c>
      <c r="D6" s="34" t="s">
        <v>30</v>
      </c>
      <c r="E6" s="35"/>
      <c r="F6" s="35"/>
      <c r="G6" s="35"/>
      <c r="H6" s="35"/>
      <c r="I6" s="35"/>
      <c r="J6" s="36"/>
      <c r="K6" s="6"/>
      <c r="L6" s="7"/>
    </row>
    <row r="7" spans="2:12" ht="12.75">
      <c r="B7" s="4"/>
      <c r="C7" s="6"/>
      <c r="D7" s="37" t="s">
        <v>1</v>
      </c>
      <c r="E7" s="38"/>
      <c r="F7" s="38"/>
      <c r="G7" s="38"/>
      <c r="H7" s="38"/>
      <c r="I7" s="38"/>
      <c r="J7" s="39"/>
      <c r="K7" s="6"/>
      <c r="L7" s="7"/>
    </row>
    <row r="8" spans="2:12" ht="12.75">
      <c r="B8" s="4"/>
      <c r="C8" s="6"/>
      <c r="D8" s="6"/>
      <c r="E8" s="6"/>
      <c r="F8" s="6"/>
      <c r="G8" s="6"/>
      <c r="H8" s="6"/>
      <c r="I8" s="6"/>
      <c r="J8" s="6"/>
      <c r="K8" s="6"/>
      <c r="L8" s="7"/>
    </row>
    <row r="9" spans="2:12" ht="12.75">
      <c r="B9" s="4"/>
      <c r="C9" s="6"/>
      <c r="D9" s="6"/>
      <c r="E9" s="6"/>
      <c r="F9" s="6"/>
      <c r="G9" s="6"/>
      <c r="H9" s="6"/>
      <c r="I9" s="6"/>
      <c r="J9" s="20" t="s">
        <v>36</v>
      </c>
      <c r="K9" s="6"/>
      <c r="L9" s="7"/>
    </row>
    <row r="10" spans="2:12" ht="12.75">
      <c r="B10" s="4"/>
      <c r="C10" s="6"/>
      <c r="D10" s="6"/>
      <c r="E10" s="6"/>
      <c r="F10" s="6"/>
      <c r="G10" s="28"/>
      <c r="H10" s="6"/>
      <c r="I10" s="6"/>
      <c r="J10" s="20" t="s">
        <v>37</v>
      </c>
      <c r="K10" s="6"/>
      <c r="L10" s="7"/>
    </row>
    <row r="11" spans="2:12" ht="12.75">
      <c r="B11" s="4"/>
      <c r="C11" s="5" t="s">
        <v>2</v>
      </c>
      <c r="D11" s="6"/>
      <c r="E11" s="8"/>
      <c r="F11" s="6"/>
      <c r="G11" s="6"/>
      <c r="H11" s="9"/>
      <c r="I11" s="6"/>
      <c r="J11" s="10">
        <f>J14*H21/G21/K21</f>
        <v>805.5638886628358</v>
      </c>
      <c r="K11" s="6" t="s">
        <v>16</v>
      </c>
      <c r="L11" s="7"/>
    </row>
    <row r="12" spans="2:12" ht="12.75">
      <c r="B12" s="4"/>
      <c r="C12" s="9" t="s">
        <v>39</v>
      </c>
      <c r="D12" s="9" t="s">
        <v>40</v>
      </c>
      <c r="E12" s="9" t="s">
        <v>32</v>
      </c>
      <c r="F12" s="9" t="s">
        <v>3</v>
      </c>
      <c r="G12" s="9" t="s">
        <v>4</v>
      </c>
      <c r="H12" s="9" t="s">
        <v>24</v>
      </c>
      <c r="I12" s="9" t="s">
        <v>5</v>
      </c>
      <c r="J12" s="10">
        <f>J14*J21/G21/K21</f>
        <v>0</v>
      </c>
      <c r="K12" s="6" t="s">
        <v>34</v>
      </c>
      <c r="L12" s="7"/>
    </row>
    <row r="13" spans="2:14" ht="12.75">
      <c r="B13" s="4"/>
      <c r="C13" s="9" t="s">
        <v>6</v>
      </c>
      <c r="D13" s="9" t="s">
        <v>6</v>
      </c>
      <c r="E13" s="9" t="s">
        <v>7</v>
      </c>
      <c r="F13" s="9" t="s">
        <v>8</v>
      </c>
      <c r="G13" s="9" t="s">
        <v>8</v>
      </c>
      <c r="H13" s="9" t="s">
        <v>29</v>
      </c>
      <c r="I13" s="9" t="s">
        <v>9</v>
      </c>
      <c r="J13" s="10">
        <f>J14*I21/G21/K21</f>
        <v>148.46709307951915</v>
      </c>
      <c r="K13" s="21" t="s">
        <v>17</v>
      </c>
      <c r="L13" s="7"/>
      <c r="N13" s="26"/>
    </row>
    <row r="14" spans="2:12" ht="12.75">
      <c r="B14" s="4"/>
      <c r="C14" s="40">
        <v>12</v>
      </c>
      <c r="D14" s="40">
        <v>15.5</v>
      </c>
      <c r="E14" s="41">
        <v>76.87953976154286</v>
      </c>
      <c r="F14" s="41">
        <v>40</v>
      </c>
      <c r="G14" s="41">
        <v>40</v>
      </c>
      <c r="H14" s="41">
        <v>100</v>
      </c>
      <c r="I14" s="41">
        <v>32</v>
      </c>
      <c r="J14" s="27">
        <f>0.238*C14^3.5*(D14/C14)*(E14/100)*K21*(F14/100-1.065*F14*F14/10000)*SIN(I14*PI()/180)</f>
        <v>954.0309817423548</v>
      </c>
      <c r="K14" s="5" t="s">
        <v>19</v>
      </c>
      <c r="L14" s="7"/>
    </row>
    <row r="15" spans="2:14" ht="12.75">
      <c r="B15" s="4"/>
      <c r="C15" s="11"/>
      <c r="D15" s="8" t="s">
        <v>38</v>
      </c>
      <c r="E15" s="32">
        <f>(76.6/C14^0.5)*(E14/100)</f>
        <v>17</v>
      </c>
      <c r="F15" s="12"/>
      <c r="G15" s="12"/>
      <c r="H15" s="12"/>
      <c r="I15" s="12"/>
      <c r="J15" s="41">
        <v>5</v>
      </c>
      <c r="K15" s="21" t="s">
        <v>21</v>
      </c>
      <c r="L15" s="7"/>
      <c r="N15">
        <f>25*24</f>
        <v>600</v>
      </c>
    </row>
    <row r="16" spans="2:14" ht="12.75">
      <c r="B16" s="4"/>
      <c r="C16" s="11"/>
      <c r="D16" s="11"/>
      <c r="E16" s="12"/>
      <c r="F16" s="12"/>
      <c r="G16" s="12"/>
      <c r="H16" s="12"/>
      <c r="I16" s="12"/>
      <c r="J16" s="27">
        <f>J14/(1-J15/100)</f>
        <v>1004.243138676163</v>
      </c>
      <c r="K16" s="5" t="s">
        <v>20</v>
      </c>
      <c r="L16" s="7"/>
      <c r="N16">
        <f>1500*0.75</f>
        <v>1125</v>
      </c>
    </row>
    <row r="17" spans="2:12" ht="12.75">
      <c r="B17" s="4"/>
      <c r="C17" s="11"/>
      <c r="D17" s="11"/>
      <c r="E17" s="12"/>
      <c r="F17" s="12"/>
      <c r="G17" s="12"/>
      <c r="H17" s="12"/>
      <c r="I17" s="12"/>
      <c r="J17" s="12"/>
      <c r="K17" s="12"/>
      <c r="L17" s="7"/>
    </row>
    <row r="18" spans="2:12" ht="12.75">
      <c r="B18" s="4"/>
      <c r="C18" s="5" t="s">
        <v>10</v>
      </c>
      <c r="D18" s="6"/>
      <c r="E18" s="41">
        <v>71.5</v>
      </c>
      <c r="F18" s="6"/>
      <c r="G18" s="20" t="s">
        <v>3</v>
      </c>
      <c r="H18" s="62" t="s">
        <v>26</v>
      </c>
      <c r="I18" s="62"/>
      <c r="J18" s="62"/>
      <c r="K18" s="20" t="s">
        <v>28</v>
      </c>
      <c r="L18" s="7"/>
    </row>
    <row r="19" spans="2:12" ht="12.75">
      <c r="B19" s="4"/>
      <c r="C19" s="5" t="s">
        <v>11</v>
      </c>
      <c r="D19" s="6"/>
      <c r="E19" s="41">
        <v>4</v>
      </c>
      <c r="F19" s="9"/>
      <c r="G19" s="20" t="s">
        <v>22</v>
      </c>
      <c r="H19" s="9" t="s">
        <v>25</v>
      </c>
      <c r="I19" s="64" t="s">
        <v>12</v>
      </c>
      <c r="J19" s="64"/>
      <c r="K19" s="20" t="s">
        <v>27</v>
      </c>
      <c r="L19" s="7"/>
    </row>
    <row r="20" spans="2:12" ht="12.75">
      <c r="B20" s="4"/>
      <c r="C20" s="13" t="s">
        <v>14</v>
      </c>
      <c r="D20" s="9"/>
      <c r="E20" s="16">
        <f>1/((E18/100)/E19+(1-E18/100))</f>
        <v>2.1563342318059298</v>
      </c>
      <c r="F20" s="15"/>
      <c r="G20" s="9" t="s">
        <v>15</v>
      </c>
      <c r="H20" s="9" t="s">
        <v>3</v>
      </c>
      <c r="I20" s="9" t="s">
        <v>24</v>
      </c>
      <c r="J20" s="9" t="s">
        <v>23</v>
      </c>
      <c r="K20" s="9" t="s">
        <v>13</v>
      </c>
      <c r="L20" s="7"/>
    </row>
    <row r="21" spans="2:12" ht="12.75">
      <c r="B21" s="4"/>
      <c r="C21" s="13" t="s">
        <v>18</v>
      </c>
      <c r="D21" s="6"/>
      <c r="E21" s="40">
        <v>7.8</v>
      </c>
      <c r="F21" s="6"/>
      <c r="G21" s="16">
        <f>(F14/100)*PI()*($C$14*0.305)^2*($D$14*0.305)/4</f>
        <v>19.894983394714572</v>
      </c>
      <c r="H21" s="16">
        <f>(1-0.4)*E21*(G14/100)*PI()*($C$14*0.305)^2*($D$14*0.305)/4</f>
        <v>93.10852228726418</v>
      </c>
      <c r="I21" s="16">
        <f>E20*(H14/100)*0.4*(G14/100)*PI()*($C$14*0.305)^2*($D$14*0.305)/4</f>
        <v>17.16009349409343</v>
      </c>
      <c r="J21" s="16">
        <f>E20*(F14/100-G14/100)*PI()*($C$14*0.305)^2*($D$14*0.305)/4</f>
        <v>0</v>
      </c>
      <c r="K21" s="14">
        <f>(H21+J21+I21)/G21</f>
        <v>5.542533692722371</v>
      </c>
      <c r="L21" s="7"/>
    </row>
    <row r="22" spans="2:12" ht="13.5" thickBo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ht="13.5" thickTop="1"/>
    <row r="24" spans="3:8" ht="12.75">
      <c r="C24" s="22"/>
      <c r="D24" s="22"/>
      <c r="E24" s="22"/>
      <c r="F24" s="22"/>
      <c r="G24" s="22"/>
      <c r="H24" s="22"/>
    </row>
    <row r="25" spans="3:14" ht="12.75">
      <c r="C25" s="22"/>
      <c r="D25" s="22"/>
      <c r="E25" s="22"/>
      <c r="F25" s="22"/>
      <c r="G25" s="22"/>
      <c r="H25" s="22"/>
      <c r="J25" s="22"/>
      <c r="K25" s="22"/>
      <c r="L25" s="22"/>
      <c r="M25" s="22"/>
      <c r="N25" s="22"/>
    </row>
    <row r="28" spans="8:14" ht="12.75">
      <c r="H28" s="23"/>
      <c r="K28" s="23"/>
      <c r="L28" s="23"/>
      <c r="M28" s="23"/>
      <c r="N28" s="23"/>
    </row>
    <row r="29" spans="8:14" ht="12.75">
      <c r="H29" s="23"/>
      <c r="K29" s="23"/>
      <c r="L29" s="23"/>
      <c r="M29" s="23"/>
      <c r="N29" s="23"/>
    </row>
    <row r="30" spans="8:14" ht="12.75">
      <c r="H30" s="23"/>
      <c r="K30" s="23"/>
      <c r="L30" s="23"/>
      <c r="M30" s="23"/>
      <c r="N30" s="23"/>
    </row>
    <row r="31" spans="3:14" ht="12.75">
      <c r="C31" s="25"/>
      <c r="H31" s="23"/>
      <c r="K31" s="23"/>
      <c r="L31" s="23"/>
      <c r="M31" s="23"/>
      <c r="N31" s="23"/>
    </row>
    <row r="32" spans="3:14" ht="12.75">
      <c r="C32" s="25"/>
      <c r="H32" s="23"/>
      <c r="K32" s="23"/>
      <c r="L32" s="23"/>
      <c r="M32" s="23"/>
      <c r="N32" s="23"/>
    </row>
    <row r="33" spans="3:14" ht="12.75">
      <c r="C33" s="25"/>
      <c r="H33" s="23"/>
      <c r="K33" s="23"/>
      <c r="L33" s="23"/>
      <c r="M33" s="23"/>
      <c r="N33" s="23"/>
    </row>
    <row r="34" spans="3:14" ht="12.75">
      <c r="C34" s="25"/>
      <c r="H34" s="23"/>
      <c r="K34" s="23"/>
      <c r="L34" s="23"/>
      <c r="M34" s="23"/>
      <c r="N34" s="23"/>
    </row>
    <row r="35" spans="7:14" ht="12.75">
      <c r="G35" s="22"/>
      <c r="H35" s="24"/>
      <c r="I35" s="22"/>
      <c r="J35" s="22"/>
      <c r="K35" s="24"/>
      <c r="L35" s="24"/>
      <c r="M35" s="24"/>
      <c r="N35" s="24"/>
    </row>
    <row r="36" spans="8:14" ht="12.75">
      <c r="H36" s="23"/>
      <c r="K36" s="23"/>
      <c r="L36" s="23"/>
      <c r="M36" s="23"/>
      <c r="N36" s="23"/>
    </row>
    <row r="37" spans="4:14" ht="12.75">
      <c r="D37" s="25"/>
      <c r="H37" s="23"/>
      <c r="K37" s="23"/>
      <c r="L37" s="23"/>
      <c r="M37" s="23"/>
      <c r="N37" s="23"/>
    </row>
    <row r="38" spans="4:14" ht="12.75">
      <c r="D38" s="25"/>
      <c r="H38" s="23"/>
      <c r="K38" s="23"/>
      <c r="L38" s="23"/>
      <c r="M38" s="23"/>
      <c r="N38" s="23"/>
    </row>
    <row r="39" spans="4:14" ht="12.75">
      <c r="D39" s="25"/>
      <c r="H39" s="23"/>
      <c r="K39" s="23"/>
      <c r="L39" s="23"/>
      <c r="M39" s="23"/>
      <c r="N39" s="23"/>
    </row>
    <row r="40" spans="4:14" ht="12.75">
      <c r="D40" s="25"/>
      <c r="H40" s="23"/>
      <c r="K40" s="23"/>
      <c r="L40" s="23"/>
      <c r="M40" s="23"/>
      <c r="N40" s="23"/>
    </row>
    <row r="41" spans="7:14" ht="12.75">
      <c r="G41" s="22"/>
      <c r="H41" s="24"/>
      <c r="I41" s="22"/>
      <c r="J41" s="22"/>
      <c r="K41" s="24"/>
      <c r="L41" s="24"/>
      <c r="M41" s="24"/>
      <c r="N41" s="24"/>
    </row>
    <row r="42" spans="8:14" ht="12.75">
      <c r="H42" s="23"/>
      <c r="K42" s="23"/>
      <c r="L42" s="23"/>
      <c r="M42" s="23"/>
      <c r="N42" s="23"/>
    </row>
    <row r="43" spans="5:14" ht="12.75">
      <c r="E43" s="25"/>
      <c r="H43" s="23"/>
      <c r="K43" s="23"/>
      <c r="L43" s="23"/>
      <c r="M43" s="23"/>
      <c r="N43" s="23"/>
    </row>
    <row r="44" spans="5:14" ht="12.75">
      <c r="E44" s="25"/>
      <c r="H44" s="23"/>
      <c r="K44" s="23"/>
      <c r="L44" s="23"/>
      <c r="M44" s="23"/>
      <c r="N44" s="23"/>
    </row>
    <row r="45" spans="5:14" ht="12.75">
      <c r="E45" s="25"/>
      <c r="H45" s="23"/>
      <c r="K45" s="23"/>
      <c r="L45" s="23"/>
      <c r="M45" s="23"/>
      <c r="N45" s="23"/>
    </row>
    <row r="46" spans="5:14" ht="12.75">
      <c r="E46" s="25"/>
      <c r="H46" s="23"/>
      <c r="K46" s="23"/>
      <c r="L46" s="23"/>
      <c r="M46" s="23"/>
      <c r="N46" s="23"/>
    </row>
    <row r="47" spans="7:14" ht="12.75">
      <c r="G47" s="22"/>
      <c r="H47" s="24"/>
      <c r="I47" s="22"/>
      <c r="J47" s="22"/>
      <c r="K47" s="24"/>
      <c r="L47" s="24"/>
      <c r="M47" s="24"/>
      <c r="N47" s="24"/>
    </row>
    <row r="48" ht="12.75">
      <c r="L48" s="23"/>
    </row>
    <row r="49" spans="6:14" ht="12.75">
      <c r="F49" s="25"/>
      <c r="H49" s="23"/>
      <c r="K49" s="23"/>
      <c r="L49" s="23"/>
      <c r="M49" s="23"/>
      <c r="N49" s="23"/>
    </row>
    <row r="50" spans="6:14" ht="12.75">
      <c r="F50" s="25"/>
      <c r="H50" s="23"/>
      <c r="K50" s="23"/>
      <c r="M50" s="23"/>
      <c r="N50" s="23"/>
    </row>
    <row r="51" spans="6:14" ht="12.75">
      <c r="F51" s="25"/>
      <c r="H51" s="23"/>
      <c r="K51" s="23"/>
      <c r="M51" s="23"/>
      <c r="N51" s="23"/>
    </row>
    <row r="52" spans="6:14" ht="12.75">
      <c r="F52" s="25"/>
      <c r="H52" s="23"/>
      <c r="K52" s="23"/>
      <c r="M52" s="23"/>
      <c r="N52" s="23"/>
    </row>
    <row r="53" spans="7:14" ht="12.75">
      <c r="G53" s="22"/>
      <c r="H53" s="24"/>
      <c r="I53" s="22"/>
      <c r="J53" s="22"/>
      <c r="K53" s="24"/>
      <c r="L53" s="24"/>
      <c r="M53" s="24"/>
      <c r="N53" s="24"/>
    </row>
    <row r="54" ht="12.75">
      <c r="L54" s="23"/>
    </row>
    <row r="55" spans="7:14" ht="12.75">
      <c r="G55" s="25"/>
      <c r="H55" s="23"/>
      <c r="K55" s="23"/>
      <c r="L55" s="23"/>
      <c r="M55" s="23"/>
      <c r="N55" s="23"/>
    </row>
    <row r="56" spans="7:14" ht="12.75">
      <c r="G56" s="25"/>
      <c r="H56" s="23"/>
      <c r="K56" s="23"/>
      <c r="M56" s="23"/>
      <c r="N56" s="23"/>
    </row>
    <row r="57" spans="7:14" ht="12.75">
      <c r="G57" s="25"/>
      <c r="H57" s="23"/>
      <c r="K57" s="23"/>
      <c r="M57" s="23"/>
      <c r="N57" s="23"/>
    </row>
    <row r="58" spans="7:14" ht="12.75">
      <c r="G58" s="25"/>
      <c r="H58" s="23"/>
      <c r="K58" s="23"/>
      <c r="M58" s="23"/>
      <c r="N58" s="23"/>
    </row>
    <row r="59" spans="7:14" ht="12.75">
      <c r="G59" s="22"/>
      <c r="H59" s="24"/>
      <c r="I59" s="22"/>
      <c r="J59" s="22"/>
      <c r="K59" s="24"/>
      <c r="L59" s="24"/>
      <c r="M59" s="24"/>
      <c r="N59" s="24"/>
    </row>
    <row r="60" ht="12.75">
      <c r="L60" s="23"/>
    </row>
    <row r="61" spans="8:14" ht="12.75">
      <c r="H61" s="23"/>
      <c r="J61" s="25"/>
      <c r="K61" s="23"/>
      <c r="L61" s="23"/>
      <c r="M61" s="23"/>
      <c r="N61" s="23"/>
    </row>
    <row r="62" spans="8:14" ht="12.75">
      <c r="H62" s="23"/>
      <c r="J62" s="25"/>
      <c r="K62" s="23"/>
      <c r="M62" s="23"/>
      <c r="N62" s="23"/>
    </row>
    <row r="63" spans="8:14" ht="12.75">
      <c r="H63" s="23"/>
      <c r="J63" s="25"/>
      <c r="K63" s="23"/>
      <c r="M63" s="23"/>
      <c r="N63" s="23"/>
    </row>
    <row r="64" spans="8:14" ht="12.75">
      <c r="H64" s="23"/>
      <c r="J64" s="25"/>
      <c r="K64" s="23"/>
      <c r="M64" s="23"/>
      <c r="N64" s="23"/>
    </row>
    <row r="65" spans="7:14" ht="12.75">
      <c r="G65" s="22"/>
      <c r="H65" s="24"/>
      <c r="I65" s="22"/>
      <c r="J65" s="22"/>
      <c r="K65" s="24"/>
      <c r="L65" s="24"/>
      <c r="M65" s="24"/>
      <c r="N65" s="24"/>
    </row>
    <row r="66" spans="11:14" ht="12.75">
      <c r="K66" s="23"/>
      <c r="L66" s="23"/>
      <c r="M66" s="23"/>
      <c r="N66" s="23"/>
    </row>
    <row r="67" spans="11:14" ht="12.75">
      <c r="K67" s="23"/>
      <c r="L67" s="23"/>
      <c r="M67" s="23"/>
      <c r="N67" s="23"/>
    </row>
    <row r="68" spans="11:14" ht="12.75">
      <c r="K68" s="23"/>
      <c r="L68" s="23"/>
      <c r="M68" s="23"/>
      <c r="N68" s="23"/>
    </row>
    <row r="69" spans="11:14" ht="12.75">
      <c r="K69" s="23"/>
      <c r="L69" s="23"/>
      <c r="M69" s="23"/>
      <c r="N69" s="23"/>
    </row>
    <row r="70" spans="11:14" ht="12.75">
      <c r="K70" s="23"/>
      <c r="L70" s="23"/>
      <c r="M70" s="23"/>
      <c r="N70" s="23"/>
    </row>
    <row r="71" spans="11:14" ht="12.75">
      <c r="K71" s="23"/>
      <c r="L71" s="23"/>
      <c r="M71" s="23"/>
      <c r="N71" s="23"/>
    </row>
    <row r="72" spans="11:14" ht="12.75">
      <c r="K72" s="23"/>
      <c r="L72" s="23"/>
      <c r="M72" s="23"/>
      <c r="N72" s="23"/>
    </row>
    <row r="73" spans="11:14" ht="12.75">
      <c r="K73" s="23"/>
      <c r="L73" s="23"/>
      <c r="M73" s="23"/>
      <c r="N73" s="23"/>
    </row>
    <row r="74" ht="12.75">
      <c r="L74" s="23"/>
    </row>
    <row r="75" ht="12.75">
      <c r="L75" s="23"/>
    </row>
    <row r="76" ht="12.75">
      <c r="L76" s="23"/>
    </row>
    <row r="77" ht="12.75">
      <c r="L77" s="23"/>
    </row>
    <row r="78" ht="12.75">
      <c r="L78" s="23"/>
    </row>
    <row r="79" ht="12.75">
      <c r="L79" s="23"/>
    </row>
    <row r="80" ht="12.75">
      <c r="L80" s="23"/>
    </row>
    <row r="81" ht="12.75">
      <c r="L81" s="23"/>
    </row>
  </sheetData>
  <sheetProtection insertColumns="0" insertRows="0"/>
  <mergeCells count="4">
    <mergeCell ref="H18:J18"/>
    <mergeCell ref="C3:K3"/>
    <mergeCell ref="I19:J19"/>
    <mergeCell ref="C4:K4"/>
  </mergeCells>
  <printOptions gridLines="1" horizontalCentered="1" verticalCentered="1"/>
  <pageMargins left="0.25" right="0.25" top="1" bottom="1.5" header="0" footer="0.5"/>
  <pageSetup horizontalDpi="300" verticalDpi="300" orientation="landscape" r:id="rId4"/>
  <headerFooter alignWithMargins="0">
    <oddFooter>&amp;L&amp;"Arial,Bold"&amp;8Moly-Cop Tools&amp;"Arial,Regular" / &amp;F&amp;R&amp;8&amp;D   /   &amp;T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G32"/>
  <sheetViews>
    <sheetView workbookViewId="0" topLeftCell="A7">
      <selection activeCell="O29" sqref="O29"/>
    </sheetView>
  </sheetViews>
  <sheetFormatPr defaultColWidth="11.421875" defaultRowHeight="12.75"/>
  <sheetData>
    <row r="5" ht="12.75">
      <c r="B5" s="22" t="s">
        <v>45</v>
      </c>
    </row>
    <row r="6" ht="12.75">
      <c r="B6" t="s">
        <v>46</v>
      </c>
    </row>
    <row r="7" spans="1:7" s="22" customFormat="1" ht="12.75">
      <c r="A7" s="51"/>
      <c r="B7" s="52" t="s">
        <v>48</v>
      </c>
      <c r="C7" s="52" t="s">
        <v>43</v>
      </c>
      <c r="D7" s="53" t="s">
        <v>44</v>
      </c>
      <c r="E7" s="51" t="s">
        <v>49</v>
      </c>
      <c r="F7" s="52" t="s">
        <v>50</v>
      </c>
      <c r="G7" s="53" t="s">
        <v>51</v>
      </c>
    </row>
    <row r="8" spans="1:7" ht="12.75">
      <c r="A8" s="65" t="s">
        <v>47</v>
      </c>
      <c r="B8" s="45">
        <v>58.2</v>
      </c>
      <c r="C8" s="45">
        <v>24.4</v>
      </c>
      <c r="D8" s="46">
        <v>7422</v>
      </c>
      <c r="E8" s="54">
        <v>191.6</v>
      </c>
      <c r="F8" s="45">
        <v>1393.5</v>
      </c>
      <c r="G8" s="46">
        <v>5.07</v>
      </c>
    </row>
    <row r="9" spans="1:7" ht="12.75">
      <c r="A9" s="65"/>
      <c r="B9" s="45">
        <v>58.2</v>
      </c>
      <c r="C9" s="45">
        <v>24.7</v>
      </c>
      <c r="D9" s="46">
        <v>7507</v>
      </c>
      <c r="E9" s="54">
        <v>189.7</v>
      </c>
      <c r="F9" s="45">
        <v>1393.5</v>
      </c>
      <c r="G9" s="46">
        <v>5.01</v>
      </c>
    </row>
    <row r="10" spans="1:7" ht="12.75">
      <c r="A10" s="65"/>
      <c r="B10" s="45">
        <v>58.2</v>
      </c>
      <c r="C10" s="47">
        <v>25</v>
      </c>
      <c r="D10" s="46">
        <v>7593</v>
      </c>
      <c r="E10" s="55">
        <v>187.9</v>
      </c>
      <c r="F10" s="45">
        <v>1393.5</v>
      </c>
      <c r="G10" s="46">
        <v>4.95</v>
      </c>
    </row>
    <row r="11" spans="1:7" ht="12.75">
      <c r="A11" s="65"/>
      <c r="B11" s="50">
        <v>58.2</v>
      </c>
      <c r="C11" s="45">
        <v>25.3</v>
      </c>
      <c r="D11" s="46">
        <v>7678</v>
      </c>
      <c r="E11" s="54">
        <v>186.2</v>
      </c>
      <c r="F11" s="45">
        <v>1393.5</v>
      </c>
      <c r="G11" s="46">
        <v>4.89</v>
      </c>
    </row>
    <row r="12" spans="1:7" ht="12.75">
      <c r="A12" s="65"/>
      <c r="B12" s="45">
        <v>58.2</v>
      </c>
      <c r="C12" s="45">
        <v>25.6</v>
      </c>
      <c r="D12" s="46">
        <v>7763</v>
      </c>
      <c r="E12" s="54">
        <v>184.4</v>
      </c>
      <c r="F12" s="45">
        <v>1393.5</v>
      </c>
      <c r="G12" s="46">
        <v>4.83</v>
      </c>
    </row>
    <row r="13" spans="1:7" ht="12.75">
      <c r="A13" s="42" t="s">
        <v>52</v>
      </c>
      <c r="B13" s="42">
        <v>58.2</v>
      </c>
      <c r="C13" s="43">
        <v>25.9</v>
      </c>
      <c r="D13" s="44">
        <v>7848</v>
      </c>
      <c r="E13" s="42">
        <v>182.9</v>
      </c>
      <c r="F13" s="43">
        <v>1393.5</v>
      </c>
      <c r="G13" s="58">
        <v>4.8</v>
      </c>
    </row>
    <row r="14" spans="1:7" ht="12.75">
      <c r="A14" s="65" t="s">
        <v>47</v>
      </c>
      <c r="B14" s="45">
        <v>58.2</v>
      </c>
      <c r="C14" s="45">
        <v>26.2</v>
      </c>
      <c r="D14" s="46">
        <v>7932</v>
      </c>
      <c r="E14" s="56">
        <v>181</v>
      </c>
      <c r="F14" s="45">
        <v>1393.5</v>
      </c>
      <c r="G14" s="46">
        <v>4.73</v>
      </c>
    </row>
    <row r="15" spans="1:7" ht="12.75">
      <c r="A15" s="65"/>
      <c r="B15" s="50">
        <v>58.2</v>
      </c>
      <c r="C15" s="45">
        <v>26.5</v>
      </c>
      <c r="D15" s="46">
        <v>8016</v>
      </c>
      <c r="E15" s="56">
        <v>179</v>
      </c>
      <c r="F15" s="45">
        <v>1393.5</v>
      </c>
      <c r="G15" s="46">
        <v>4.67</v>
      </c>
    </row>
    <row r="16" spans="1:7" ht="12.75">
      <c r="A16" s="65"/>
      <c r="B16" s="50">
        <v>58.2</v>
      </c>
      <c r="C16" s="45">
        <v>26.8</v>
      </c>
      <c r="D16" s="46">
        <v>8101</v>
      </c>
      <c r="E16" s="54">
        <v>177.7</v>
      </c>
      <c r="F16" s="45">
        <v>1393.5</v>
      </c>
      <c r="G16" s="46">
        <v>4.62</v>
      </c>
    </row>
    <row r="17" spans="1:7" ht="12.75">
      <c r="A17" s="65"/>
      <c r="B17" s="50">
        <v>58.2</v>
      </c>
      <c r="C17" s="45">
        <v>27.1</v>
      </c>
      <c r="D17" s="46">
        <v>8184</v>
      </c>
      <c r="E17" s="56">
        <v>176</v>
      </c>
      <c r="F17" s="45">
        <v>1393.5</v>
      </c>
      <c r="G17" s="46">
        <v>4.57</v>
      </c>
    </row>
    <row r="18" spans="1:7" ht="12.75">
      <c r="A18" s="66"/>
      <c r="B18" s="48">
        <v>58.2</v>
      </c>
      <c r="C18" s="48">
        <v>27.4</v>
      </c>
      <c r="D18" s="49">
        <v>8268</v>
      </c>
      <c r="E18" s="57">
        <v>174.4</v>
      </c>
      <c r="F18" s="48">
        <v>1393.5</v>
      </c>
      <c r="G18" s="49">
        <v>4.52</v>
      </c>
    </row>
    <row r="21" spans="1:7" ht="12.75">
      <c r="A21" s="51"/>
      <c r="B21" s="52" t="s">
        <v>48</v>
      </c>
      <c r="C21" s="52" t="s">
        <v>43</v>
      </c>
      <c r="D21" s="53" t="s">
        <v>44</v>
      </c>
      <c r="E21" s="51" t="s">
        <v>49</v>
      </c>
      <c r="F21" s="52" t="s">
        <v>50</v>
      </c>
      <c r="G21" s="53" t="s">
        <v>51</v>
      </c>
    </row>
    <row r="22" spans="1:7" ht="12.75">
      <c r="A22" s="65" t="s">
        <v>47</v>
      </c>
      <c r="B22" s="45">
        <v>58.2</v>
      </c>
      <c r="C22" s="45">
        <v>24.4</v>
      </c>
      <c r="D22" s="46">
        <v>7422</v>
      </c>
      <c r="E22" s="54">
        <v>182.9</v>
      </c>
      <c r="F22" s="50">
        <v>1318</v>
      </c>
      <c r="G22" s="59">
        <v>4.6</v>
      </c>
    </row>
    <row r="23" spans="1:7" ht="12.75">
      <c r="A23" s="65"/>
      <c r="B23" s="45">
        <v>58.2</v>
      </c>
      <c r="C23" s="45">
        <v>24.7</v>
      </c>
      <c r="D23" s="46">
        <v>7507</v>
      </c>
      <c r="E23" s="54">
        <v>182.9</v>
      </c>
      <c r="F23" s="50">
        <v>1334</v>
      </c>
      <c r="G23" s="59">
        <v>4.646</v>
      </c>
    </row>
    <row r="24" spans="1:7" ht="12.75">
      <c r="A24" s="65"/>
      <c r="B24" s="45">
        <v>58.2</v>
      </c>
      <c r="C24" s="47">
        <v>25</v>
      </c>
      <c r="D24" s="46">
        <v>7593</v>
      </c>
      <c r="E24" s="54">
        <v>182.9</v>
      </c>
      <c r="F24" s="50">
        <v>1349</v>
      </c>
      <c r="G24" s="59">
        <v>4.68</v>
      </c>
    </row>
    <row r="25" spans="1:7" ht="12.75">
      <c r="A25" s="65"/>
      <c r="B25" s="50">
        <v>58.2</v>
      </c>
      <c r="C25" s="45">
        <v>25.3</v>
      </c>
      <c r="D25" s="46">
        <v>7678</v>
      </c>
      <c r="E25" s="54">
        <v>182.9</v>
      </c>
      <c r="F25" s="50">
        <v>1365</v>
      </c>
      <c r="G25" s="46">
        <v>4.72</v>
      </c>
    </row>
    <row r="26" spans="1:7" ht="12.75">
      <c r="A26" s="65"/>
      <c r="B26" s="45">
        <v>58.2</v>
      </c>
      <c r="C26" s="45">
        <v>25.6</v>
      </c>
      <c r="D26" s="46">
        <v>7763</v>
      </c>
      <c r="E26" s="54">
        <v>182.9</v>
      </c>
      <c r="F26" s="50">
        <v>1380</v>
      </c>
      <c r="G26" s="46">
        <v>4.75</v>
      </c>
    </row>
    <row r="27" spans="1:7" ht="12.75">
      <c r="A27" s="42" t="s">
        <v>52</v>
      </c>
      <c r="B27" s="42">
        <v>58.2</v>
      </c>
      <c r="C27" s="43">
        <v>25.9</v>
      </c>
      <c r="D27" s="44">
        <v>7848</v>
      </c>
      <c r="E27" s="42">
        <v>182.9</v>
      </c>
      <c r="F27" s="60">
        <v>1393.5</v>
      </c>
      <c r="G27" s="58">
        <v>4.8</v>
      </c>
    </row>
    <row r="28" spans="1:7" ht="12.75">
      <c r="A28" s="65" t="s">
        <v>47</v>
      </c>
      <c r="B28" s="45">
        <v>58.2</v>
      </c>
      <c r="C28" s="45">
        <v>26.2</v>
      </c>
      <c r="D28" s="46">
        <v>7932</v>
      </c>
      <c r="E28" s="56">
        <v>182.9</v>
      </c>
      <c r="F28" s="50">
        <v>1411</v>
      </c>
      <c r="G28" s="59">
        <v>4.829</v>
      </c>
    </row>
    <row r="29" spans="1:7" ht="12.75">
      <c r="A29" s="65"/>
      <c r="B29" s="50">
        <v>58.2</v>
      </c>
      <c r="C29" s="45">
        <v>26.5</v>
      </c>
      <c r="D29" s="46">
        <v>8016</v>
      </c>
      <c r="E29" s="56">
        <v>182.9</v>
      </c>
      <c r="F29" s="50">
        <v>1426</v>
      </c>
      <c r="G29" s="59">
        <v>4.863</v>
      </c>
    </row>
    <row r="30" spans="1:7" ht="12.75">
      <c r="A30" s="65"/>
      <c r="B30" s="50">
        <v>58.2</v>
      </c>
      <c r="C30" s="45">
        <v>26.8</v>
      </c>
      <c r="D30" s="46">
        <v>8101</v>
      </c>
      <c r="E30" s="56">
        <v>182.9</v>
      </c>
      <c r="F30" s="50">
        <v>1441</v>
      </c>
      <c r="G30" s="59">
        <v>4.898</v>
      </c>
    </row>
    <row r="31" spans="1:7" ht="12.75">
      <c r="A31" s="65"/>
      <c r="B31" s="50">
        <v>58.2</v>
      </c>
      <c r="C31" s="45">
        <v>27.1</v>
      </c>
      <c r="D31" s="46">
        <v>8184</v>
      </c>
      <c r="E31" s="56">
        <v>182.9</v>
      </c>
      <c r="F31" s="50">
        <v>1456</v>
      </c>
      <c r="G31" s="46">
        <v>4.93</v>
      </c>
    </row>
    <row r="32" spans="1:7" ht="12.75">
      <c r="A32" s="66"/>
      <c r="B32" s="48">
        <v>58.2</v>
      </c>
      <c r="C32" s="48">
        <v>27.4</v>
      </c>
      <c r="D32" s="49">
        <v>8268</v>
      </c>
      <c r="E32" s="57">
        <v>182.9</v>
      </c>
      <c r="F32" s="48">
        <v>1471</v>
      </c>
      <c r="G32" s="61">
        <v>4.967</v>
      </c>
    </row>
  </sheetData>
  <mergeCells count="4">
    <mergeCell ref="A8:A12"/>
    <mergeCell ref="A14:A18"/>
    <mergeCell ref="A22:A26"/>
    <mergeCell ref="A28:A32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Moly-Cop Chile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E. Sepúlveda J.</dc:creator>
  <cp:keywords/>
  <dc:description/>
  <cp:lastModifiedBy>lguzman</cp:lastModifiedBy>
  <cp:lastPrinted>2006-09-22T00:16:53Z</cp:lastPrinted>
  <dcterms:created xsi:type="dcterms:W3CDTF">1999-10-23T23:09:40Z</dcterms:created>
  <dcterms:modified xsi:type="dcterms:W3CDTF">2011-02-07T23:52:20Z</dcterms:modified>
  <cp:category/>
  <cp:version/>
  <cp:contentType/>
  <cp:contentStatus/>
</cp:coreProperties>
</file>